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IR-Breite10" sheetId="1" r:id="rId1"/>
    <sheet name="FIR Breite 6" sheetId="2" r:id="rId2"/>
  </sheets>
  <definedNames>
    <definedName name="akfaktor">'FIR-Breite10'!$K$9</definedName>
    <definedName name="akfaktor2">'FIR-Breite10'!$G$9</definedName>
    <definedName name="ampsin">'FIR-Breite10'!$C$43</definedName>
    <definedName name="fsin">'FIR-Breite10'!$B$43</definedName>
    <definedName name="nunten">'FIR-Breite10'!$A$43</definedName>
    <definedName name="Teiler">'FIR-Breite10'!$E$43</definedName>
  </definedNames>
  <calcPr fullCalcOnLoad="1"/>
</workbook>
</file>

<file path=xl/sharedStrings.xml><?xml version="1.0" encoding="utf-8"?>
<sst xmlns="http://schemas.openxmlformats.org/spreadsheetml/2006/main" count="166" uniqueCount="48">
  <si>
    <t>1. Tiefpaß</t>
  </si>
  <si>
    <t>k</t>
  </si>
  <si>
    <t>fa</t>
  </si>
  <si>
    <t>ak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</si>
  <si>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</si>
  <si>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</si>
  <si>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</si>
  <si>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</si>
  <si>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</si>
  <si>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</si>
  <si>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</si>
  <si>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</si>
  <si>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</si>
  <si>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</si>
  <si>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</si>
  <si>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2. Tiefpaß</t>
  </si>
  <si>
    <t>fgo</t>
  </si>
  <si>
    <t>fgu</t>
  </si>
  <si>
    <t>2*fgu/fa</t>
  </si>
  <si>
    <t>2*fgo/fa</t>
  </si>
  <si>
    <t>Hochpaß</t>
  </si>
  <si>
    <t>Bandpaß</t>
  </si>
  <si>
    <t>Bandsperre</t>
  </si>
  <si>
    <t>Allpaß</t>
  </si>
  <si>
    <t>n</t>
  </si>
  <si>
    <t>xn</t>
  </si>
  <si>
    <t>unteres n</t>
  </si>
  <si>
    <t>yn (N=0)</t>
  </si>
  <si>
    <t>yn (N=1)</t>
  </si>
  <si>
    <t>yn (N=2)</t>
  </si>
  <si>
    <t>yn (N=3)</t>
  </si>
  <si>
    <t>yn (N=4)</t>
  </si>
  <si>
    <t>yn (N=5)</t>
  </si>
  <si>
    <t>yn (N=6)</t>
  </si>
  <si>
    <t>yn (N=7)</t>
  </si>
  <si>
    <t>yn (N=8)</t>
  </si>
  <si>
    <t>yn (N=9)</t>
  </si>
  <si>
    <t>Koeffizienten für Berechnung des Ausgangssignals</t>
  </si>
  <si>
    <t>Je nach gewünschter Funktion rüberkopieren</t>
  </si>
  <si>
    <t>Beachten:</t>
  </si>
  <si>
    <t>fa eingeben</t>
  </si>
  <si>
    <t>unteres n eingeben</t>
  </si>
  <si>
    <t>Koeffizienten kopieren</t>
  </si>
  <si>
    <t>bei richtigem N ablesen</t>
  </si>
  <si>
    <t>Eingang:</t>
  </si>
  <si>
    <t>Eingang eingeben</t>
  </si>
  <si>
    <t>fgo, fgu angeben</t>
  </si>
  <si>
    <t>yn(N=10)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</si>
</sst>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_ ;[Red]\-0.0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4.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2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33" borderId="0" xfId="0" applyFill="1" applyAlignment="1">
      <alignment/>
    </xf>
    <xf numFmtId="0" fontId="1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33" borderId="14" xfId="0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0" fillId="34" borderId="22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05"/>
          <c:h val="0.97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'FIR-Breite10'!$B$47</c:f>
              <c:strCache>
                <c:ptCount val="1"/>
                <c:pt idx="0">
                  <c:v>xn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'FIR-Breite10'!$A$56:$A$90</c:f>
              <c:numCache/>
            </c:numRef>
          </c:xVal>
          <c:yVal>
            <c:numRef>
              <c:f>'FIR-Breite10'!$B$56:$B$90</c:f>
              <c:numCache/>
            </c:numRef>
          </c:yVal>
          <c:smooth val="0"/>
        </c:ser>
        <c:ser>
          <c:idx val="0"/>
          <c:order val="1"/>
          <c:tx>
            <c:strRef>
              <c:f>'FIR-Breite10'!$O$47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'FIR-Breite10'!$A$57:$A$89</c:f>
              <c:numCache/>
            </c:numRef>
          </c:xVal>
          <c:yVal>
            <c:numRef>
              <c:f>'FIR-Breite10'!$O$57:$O$89</c:f>
              <c:numCache/>
            </c:numRef>
          </c:yVal>
          <c:smooth val="0"/>
        </c:ser>
        <c:axId val="54171356"/>
        <c:axId val="17780157"/>
      </c:scatterChart>
      <c:val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crossBetween val="midCat"/>
        <c:dispUnits/>
      </c:valAx>
      <c:valAx>
        <c:axId val="1778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0125"/>
          <c:w val="0.131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25"/>
          <c:w val="0.829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Eingang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 Breite 6'!$A$48:$A$98</c:f>
              <c:numCache/>
            </c:numRef>
          </c:xVal>
          <c:yVal>
            <c:numRef>
              <c:f>'FIR Breite 6'!$B$48:$B$98</c:f>
              <c:numCache/>
            </c:numRef>
          </c:yVal>
          <c:smooth val="1"/>
        </c:ser>
        <c:ser>
          <c:idx val="1"/>
          <c:order val="1"/>
          <c:tx>
            <c:v>Ausgang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 Breite 6'!$A$48:$A$98</c:f>
              <c:numCache/>
            </c:numRef>
          </c:xVal>
          <c:yVal>
            <c:numRef>
              <c:f>'FIR Breite 6'!$N$48:$N$98</c:f>
              <c:numCache/>
            </c:numRef>
          </c:yVal>
          <c:smooth val="1"/>
        </c:ser>
        <c:axId val="25803686"/>
        <c:axId val="30906583"/>
      </c:scatterChart>
      <c:val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crossBetween val="midCat"/>
        <c:dispUnits/>
      </c:valAx>
      <c:valAx>
        <c:axId val="30906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4475"/>
          <c:w val="0.1282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zoomScale="75" zoomScaleNormal="75" zoomScalePageLayoutView="0" workbookViewId="0" topLeftCell="A31">
      <selection activeCell="R75" sqref="R75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12000</v>
      </c>
      <c r="H2" s="5" t="s">
        <v>1</v>
      </c>
      <c r="I2" s="20" t="s">
        <v>3</v>
      </c>
      <c r="J2" s="7"/>
      <c r="K2" s="33">
        <v>8000</v>
      </c>
      <c r="M2" s="49">
        <f>IF(K2&gt;G2,"FEHLER, fgu &gt; fgo","")</f>
      </c>
    </row>
    <row r="3" spans="1:11" ht="12.75">
      <c r="A3" s="9">
        <v>0</v>
      </c>
      <c r="B3" s="43">
        <v>0.8400000000000001</v>
      </c>
      <c r="C3" s="7" t="s">
        <v>4</v>
      </c>
      <c r="D3" s="9">
        <v>0</v>
      </c>
      <c r="E3" s="22">
        <f>akfaktor2</f>
        <v>0.48</v>
      </c>
      <c r="F3" s="7" t="s">
        <v>4</v>
      </c>
      <c r="G3" s="10"/>
      <c r="H3" s="9">
        <v>0</v>
      </c>
      <c r="I3" s="22">
        <f>akfaktor</f>
        <v>0.32</v>
      </c>
      <c r="J3" s="7" t="s">
        <v>4</v>
      </c>
      <c r="K3" s="34"/>
    </row>
    <row r="4" spans="1:11" ht="12.75">
      <c r="A4" s="9">
        <v>1</v>
      </c>
      <c r="B4" s="43">
        <v>-0.04892384846604164</v>
      </c>
      <c r="C4" s="7" t="s">
        <v>5</v>
      </c>
      <c r="D4" s="9">
        <v>1</v>
      </c>
      <c r="E4" s="22">
        <f>akfaktor2*SIN(D4*PI()*akfaktor2)/(D4*PI()*akfaktor2)</f>
        <v>0.3176817743343841</v>
      </c>
      <c r="F4" s="7" t="s">
        <v>5</v>
      </c>
      <c r="G4" s="11" t="s">
        <v>2</v>
      </c>
      <c r="H4" s="9">
        <v>1</v>
      </c>
      <c r="I4" s="22">
        <f aca="true" t="shared" si="0" ref="I4:I13">akfaktor*SIN(H4*PI()*akfaktor)/(H4*PI()*akfaktor)</f>
        <v>0.26875792586834246</v>
      </c>
      <c r="J4" s="7" t="s">
        <v>5</v>
      </c>
      <c r="K4" s="35" t="s">
        <v>2</v>
      </c>
    </row>
    <row r="5" spans="1:11" ht="12.75">
      <c r="A5" s="9">
        <v>2</v>
      </c>
      <c r="B5" s="43">
        <v>0.1240602943877866</v>
      </c>
      <c r="C5" s="7" t="s">
        <v>6</v>
      </c>
      <c r="D5" s="9">
        <v>2</v>
      </c>
      <c r="E5" s="22">
        <f aca="true" t="shared" si="1" ref="E5:E13">akfaktor2*SIN(D5*PI()*akfaktor2)/(D5*PI()*akfaktor2)</f>
        <v>0.019947403655450117</v>
      </c>
      <c r="F5" s="7" t="s">
        <v>6</v>
      </c>
      <c r="G5" s="37">
        <v>50000</v>
      </c>
      <c r="H5" s="9">
        <v>2</v>
      </c>
      <c r="I5" s="22">
        <f t="shared" si="0"/>
        <v>0.1440076980432367</v>
      </c>
      <c r="J5" s="7" t="s">
        <v>6</v>
      </c>
      <c r="K5" s="33">
        <v>50000</v>
      </c>
    </row>
    <row r="6" spans="1:11" ht="12.75">
      <c r="A6" s="9">
        <v>3</v>
      </c>
      <c r="B6" s="43">
        <v>0.11752218343004589</v>
      </c>
      <c r="C6" s="7" t="s">
        <v>7</v>
      </c>
      <c r="D6" s="9">
        <v>3</v>
      </c>
      <c r="E6" s="22">
        <f t="shared" si="1"/>
        <v>-0.10422391432641252</v>
      </c>
      <c r="F6" s="7" t="s">
        <v>7</v>
      </c>
      <c r="G6" s="10"/>
      <c r="H6" s="9">
        <v>3</v>
      </c>
      <c r="I6" s="22">
        <f t="shared" si="0"/>
        <v>0.013298269103633362</v>
      </c>
      <c r="J6" s="7" t="s">
        <v>7</v>
      </c>
      <c r="K6" s="34"/>
    </row>
    <row r="7" spans="1:11" ht="12.75">
      <c r="A7" s="9">
        <v>4</v>
      </c>
      <c r="B7" s="43">
        <v>-0.041525383233140034</v>
      </c>
      <c r="C7" s="7" t="s">
        <v>8</v>
      </c>
      <c r="D7" s="9">
        <v>4</v>
      </c>
      <c r="E7" s="22">
        <f t="shared" si="1"/>
        <v>-0.019790112419626214</v>
      </c>
      <c r="F7" s="7" t="s">
        <v>8</v>
      </c>
      <c r="G7" s="10"/>
      <c r="H7" s="9">
        <v>4</v>
      </c>
      <c r="I7" s="22">
        <f t="shared" si="0"/>
        <v>-0.06131549565276625</v>
      </c>
      <c r="J7" s="7" t="s">
        <v>8</v>
      </c>
      <c r="K7" s="34"/>
    </row>
    <row r="8" spans="1:11" ht="12.75">
      <c r="A8" s="9">
        <v>5</v>
      </c>
      <c r="B8" s="43">
        <v>-0.12109227658250513</v>
      </c>
      <c r="C8" s="7" t="s">
        <v>9</v>
      </c>
      <c r="D8" s="9">
        <v>5</v>
      </c>
      <c r="E8" s="22">
        <f t="shared" si="1"/>
        <v>0.060546138291252556</v>
      </c>
      <c r="F8" s="7" t="s">
        <v>9</v>
      </c>
      <c r="G8" s="11" t="s">
        <v>19</v>
      </c>
      <c r="H8" s="9">
        <v>5</v>
      </c>
      <c r="I8" s="22">
        <f t="shared" si="0"/>
        <v>-0.06054613829125256</v>
      </c>
      <c r="J8" s="7" t="s">
        <v>9</v>
      </c>
      <c r="K8" s="35" t="s">
        <v>18</v>
      </c>
    </row>
    <row r="9" spans="1:11" ht="12.75">
      <c r="A9" s="9">
        <v>6</v>
      </c>
      <c r="B9" s="43">
        <v>-0.03272302235750388</v>
      </c>
      <c r="C9" s="7" t="s">
        <v>10</v>
      </c>
      <c r="D9" s="9">
        <v>6</v>
      </c>
      <c r="E9" s="22">
        <f t="shared" si="1"/>
        <v>0.019529614077753114</v>
      </c>
      <c r="F9" s="7" t="s">
        <v>10</v>
      </c>
      <c r="G9" s="10">
        <f>2*$G$2/$G$5</f>
        <v>0.48</v>
      </c>
      <c r="H9" s="9">
        <v>6</v>
      </c>
      <c r="I9" s="22">
        <f t="shared" si="0"/>
        <v>-0.013193408279750763</v>
      </c>
      <c r="J9" s="7" t="s">
        <v>10</v>
      </c>
      <c r="K9" s="34">
        <f>2*$K$2/$K$5</f>
        <v>0.32</v>
      </c>
    </row>
    <row r="10" spans="1:11" ht="12.75">
      <c r="A10" s="9">
        <v>7</v>
      </c>
      <c r="B10" s="43">
        <v>0.07227335820886821</v>
      </c>
      <c r="C10" s="7" t="s">
        <v>11</v>
      </c>
      <c r="D10" s="9">
        <v>7</v>
      </c>
      <c r="E10" s="22">
        <f t="shared" si="1"/>
        <v>-0.0411450565837819</v>
      </c>
      <c r="F10" s="7" t="s">
        <v>11</v>
      </c>
      <c r="G10" s="10"/>
      <c r="H10" s="9">
        <v>7</v>
      </c>
      <c r="I10" s="22">
        <f t="shared" si="0"/>
        <v>0.031128301625086313</v>
      </c>
      <c r="J10" s="7" t="s">
        <v>11</v>
      </c>
      <c r="K10" s="34"/>
    </row>
    <row r="11" spans="1:11" ht="12.75">
      <c r="A11" s="9">
        <v>8</v>
      </c>
      <c r="B11" s="43">
        <v>0.05825233751889723</v>
      </c>
      <c r="C11" s="7" t="s">
        <v>12</v>
      </c>
      <c r="D11" s="9">
        <v>8</v>
      </c>
      <c r="E11" s="22">
        <f t="shared" si="1"/>
        <v>-0.01916836964649254</v>
      </c>
      <c r="F11" s="7" t="s">
        <v>12</v>
      </c>
      <c r="G11" s="10"/>
      <c r="H11" s="9">
        <v>8</v>
      </c>
      <c r="I11" s="22">
        <f t="shared" si="0"/>
        <v>0.03908396787240469</v>
      </c>
      <c r="J11" s="7" t="s">
        <v>12</v>
      </c>
      <c r="K11" s="34"/>
    </row>
    <row r="12" spans="1:11" ht="12.75">
      <c r="A12" s="9">
        <v>9</v>
      </c>
      <c r="B12" s="43">
        <v>-0.016842249044647078</v>
      </c>
      <c r="C12" s="7" t="s">
        <v>13</v>
      </c>
      <c r="D12" s="9">
        <v>9</v>
      </c>
      <c r="E12" s="22">
        <f t="shared" si="1"/>
        <v>0.029861991763149156</v>
      </c>
      <c r="F12" s="7" t="s">
        <v>13</v>
      </c>
      <c r="G12" s="10"/>
      <c r="H12" s="9">
        <v>9</v>
      </c>
      <c r="I12" s="22">
        <f t="shared" si="0"/>
        <v>0.013019742718502078</v>
      </c>
      <c r="J12" s="7" t="s">
        <v>13</v>
      </c>
      <c r="K12" s="34"/>
    </row>
    <row r="13" spans="1:11" ht="12.75">
      <c r="A13" s="9">
        <v>10</v>
      </c>
      <c r="B13" s="43">
        <v>-0.03741957135154557</v>
      </c>
      <c r="C13" s="7" t="s">
        <v>14</v>
      </c>
      <c r="D13" s="9">
        <v>10</v>
      </c>
      <c r="E13" s="22">
        <f t="shared" si="1"/>
        <v>0.018709785675772795</v>
      </c>
      <c r="F13" s="7" t="s">
        <v>14</v>
      </c>
      <c r="G13" s="10"/>
      <c r="H13" s="9">
        <v>10</v>
      </c>
      <c r="I13" s="22">
        <f t="shared" si="0"/>
        <v>-0.01870978567577277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2" ref="B23:B33">K23-E3</f>
        <v>0.52</v>
      </c>
      <c r="C23" s="10"/>
      <c r="D23" s="9">
        <v>0</v>
      </c>
      <c r="E23" s="21">
        <f>E3-I3</f>
        <v>0.15999999999999998</v>
      </c>
      <c r="F23" s="23"/>
      <c r="G23" s="9">
        <v>0</v>
      </c>
      <c r="H23" s="21">
        <f>K23-E23</f>
        <v>0.8400000000000001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2"/>
        <v>-0.3176817743343841</v>
      </c>
      <c r="C24" s="10"/>
      <c r="D24" s="9">
        <v>1</v>
      </c>
      <c r="E24" s="21">
        <f aca="true" t="shared" si="3" ref="E24:E33">E4-I4</f>
        <v>0.04892384846604164</v>
      </c>
      <c r="F24" s="23"/>
      <c r="G24" s="9">
        <v>1</v>
      </c>
      <c r="H24" s="21">
        <f aca="true" t="shared" si="4" ref="H24:H33">K24-E24</f>
        <v>-0.04892384846604164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2"/>
        <v>-0.019947403655450117</v>
      </c>
      <c r="C25" s="10"/>
      <c r="D25" s="9">
        <v>2</v>
      </c>
      <c r="E25" s="21">
        <f t="shared" si="3"/>
        <v>-0.1240602943877866</v>
      </c>
      <c r="F25" s="23"/>
      <c r="G25" s="9">
        <v>2</v>
      </c>
      <c r="H25" s="21">
        <f t="shared" si="4"/>
        <v>0.1240602943877866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2"/>
        <v>0.10422391432641252</v>
      </c>
      <c r="C26" s="10"/>
      <c r="D26" s="9">
        <v>3</v>
      </c>
      <c r="E26" s="21">
        <f t="shared" si="3"/>
        <v>-0.11752218343004589</v>
      </c>
      <c r="F26" s="23"/>
      <c r="G26" s="9">
        <v>3</v>
      </c>
      <c r="H26" s="21">
        <f t="shared" si="4"/>
        <v>0.11752218343004589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2"/>
        <v>0.019790112419626214</v>
      </c>
      <c r="C27" s="10"/>
      <c r="D27" s="9">
        <v>4</v>
      </c>
      <c r="E27" s="21">
        <f t="shared" si="3"/>
        <v>0.041525383233140034</v>
      </c>
      <c r="F27" s="23"/>
      <c r="G27" s="9">
        <v>4</v>
      </c>
      <c r="H27" s="21">
        <f t="shared" si="4"/>
        <v>-0.041525383233140034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2"/>
        <v>-0.060546138291252556</v>
      </c>
      <c r="C28" s="10"/>
      <c r="D28" s="9">
        <v>5</v>
      </c>
      <c r="E28" s="21">
        <f t="shared" si="3"/>
        <v>0.12109227658250513</v>
      </c>
      <c r="F28" s="23"/>
      <c r="G28" s="9">
        <v>5</v>
      </c>
      <c r="H28" s="21">
        <f t="shared" si="4"/>
        <v>-0.12109227658250513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2"/>
        <v>-0.019529614077753114</v>
      </c>
      <c r="C29" s="10"/>
      <c r="D29" s="9">
        <v>6</v>
      </c>
      <c r="E29" s="21">
        <f t="shared" si="3"/>
        <v>0.03272302235750388</v>
      </c>
      <c r="F29" s="23"/>
      <c r="G29" s="9">
        <v>6</v>
      </c>
      <c r="H29" s="21">
        <f t="shared" si="4"/>
        <v>-0.03272302235750388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2"/>
        <v>0.0411450565837819</v>
      </c>
      <c r="C30" s="10"/>
      <c r="D30" s="9">
        <v>7</v>
      </c>
      <c r="E30" s="21">
        <f t="shared" si="3"/>
        <v>-0.07227335820886821</v>
      </c>
      <c r="F30" s="23"/>
      <c r="G30" s="9">
        <v>7</v>
      </c>
      <c r="H30" s="21">
        <f t="shared" si="4"/>
        <v>0.07227335820886821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2"/>
        <v>0.01916836964649254</v>
      </c>
      <c r="C31" s="10"/>
      <c r="D31" s="9">
        <v>8</v>
      </c>
      <c r="E31" s="21">
        <f t="shared" si="3"/>
        <v>-0.05825233751889723</v>
      </c>
      <c r="F31" s="23"/>
      <c r="G31" s="9">
        <v>8</v>
      </c>
      <c r="H31" s="21">
        <f t="shared" si="4"/>
        <v>0.05825233751889723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2"/>
        <v>-0.029861991763149156</v>
      </c>
      <c r="C32" s="10"/>
      <c r="D32" s="9">
        <v>9</v>
      </c>
      <c r="E32" s="21">
        <f t="shared" si="3"/>
        <v>0.016842249044647078</v>
      </c>
      <c r="F32" s="23"/>
      <c r="G32" s="9">
        <v>9</v>
      </c>
      <c r="H32" s="21">
        <f t="shared" si="4"/>
        <v>-0.016842249044647078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2"/>
        <v>-0.018709785675772795</v>
      </c>
      <c r="C33" s="10"/>
      <c r="D33" s="9">
        <v>10</v>
      </c>
      <c r="E33" s="21">
        <f t="shared" si="3"/>
        <v>0.03741957135154557</v>
      </c>
      <c r="F33" s="23"/>
      <c r="G33" s="9">
        <v>10</v>
      </c>
      <c r="H33" s="21">
        <f t="shared" si="4"/>
        <v>-0.03741957135154557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4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  <c r="N47" t="s">
        <v>47</v>
      </c>
    </row>
    <row r="48" spans="1:13" ht="12.75">
      <c r="A48">
        <f>nunten</f>
        <v>-25</v>
      </c>
      <c r="B48" s="44">
        <v>0</v>
      </c>
      <c r="D48" s="19">
        <f aca="true" t="shared" si="5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2.75">
      <c r="A49">
        <f>A48+1</f>
        <v>-24</v>
      </c>
      <c r="B49" s="44">
        <v>0</v>
      </c>
      <c r="D49" s="19">
        <f t="shared" si="5"/>
        <v>0</v>
      </c>
      <c r="E49" s="19">
        <f aca="true" t="shared" si="6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</row>
    <row r="50" spans="1:13" ht="12.75">
      <c r="A50">
        <f aca="true" t="shared" si="7" ref="A50:A59">A49+1</f>
        <v>-23</v>
      </c>
      <c r="B50" s="44">
        <v>0</v>
      </c>
      <c r="D50" s="19">
        <f t="shared" si="5"/>
        <v>0</v>
      </c>
      <c r="E50" s="19">
        <f t="shared" si="6"/>
        <v>0</v>
      </c>
      <c r="F50" s="19">
        <f aca="true" t="shared" si="8" ref="F50:F59">$B$3*$B50+$B$4*($B49+$B51)+$B$5*($B48+$B52)</f>
        <v>0</v>
      </c>
      <c r="G50" s="40"/>
      <c r="H50" s="40"/>
      <c r="I50" s="40"/>
      <c r="J50" s="40"/>
      <c r="K50" s="40"/>
      <c r="L50" s="40"/>
      <c r="M50" s="40"/>
    </row>
    <row r="51" spans="1:13" ht="12.75">
      <c r="A51">
        <f t="shared" si="7"/>
        <v>-22</v>
      </c>
      <c r="B51" s="44">
        <v>0</v>
      </c>
      <c r="D51" s="19">
        <f t="shared" si="5"/>
        <v>0</v>
      </c>
      <c r="E51" s="19">
        <f t="shared" si="6"/>
        <v>0</v>
      </c>
      <c r="F51" s="19">
        <f t="shared" si="8"/>
        <v>0</v>
      </c>
      <c r="G51" s="19">
        <f aca="true" t="shared" si="9" ref="G51:G60">$B$3*$B51+$B$4*($B50+$B52)+$B$5*($B49+$B53)+$B$6*($B48+$B54)</f>
        <v>0</v>
      </c>
      <c r="H51" s="40"/>
      <c r="I51" s="40"/>
      <c r="J51" s="40"/>
      <c r="K51" s="40"/>
      <c r="L51" s="40"/>
      <c r="M51" s="40"/>
    </row>
    <row r="52" spans="1:13" ht="12.75">
      <c r="A52">
        <f t="shared" si="7"/>
        <v>-21</v>
      </c>
      <c r="B52" s="44">
        <v>0</v>
      </c>
      <c r="D52" s="19">
        <f t="shared" si="5"/>
        <v>0</v>
      </c>
      <c r="E52" s="19">
        <f t="shared" si="6"/>
        <v>0</v>
      </c>
      <c r="F52" s="19">
        <f t="shared" si="8"/>
        <v>0</v>
      </c>
      <c r="G52" s="19">
        <f t="shared" si="9"/>
        <v>0</v>
      </c>
      <c r="H52" s="19">
        <f aca="true" t="shared" si="10" ref="H52:H61">$B$3*$B52+$B$4*($B51+$B53)+$B$5*($B50+$B54)+$B$6*($B49+$B55)+$B$7*($B48+$B56)</f>
        <v>0</v>
      </c>
      <c r="I52" s="40"/>
      <c r="J52" s="40"/>
      <c r="K52" s="40"/>
      <c r="L52" s="40"/>
      <c r="M52" s="40"/>
    </row>
    <row r="53" spans="1:13" ht="12.75">
      <c r="A53">
        <f t="shared" si="7"/>
        <v>-20</v>
      </c>
      <c r="B53" s="44">
        <v>0</v>
      </c>
      <c r="D53" s="19">
        <f t="shared" si="5"/>
        <v>0</v>
      </c>
      <c r="E53" s="19">
        <f t="shared" si="6"/>
        <v>0</v>
      </c>
      <c r="F53" s="19">
        <f t="shared" si="8"/>
        <v>0</v>
      </c>
      <c r="G53" s="19">
        <f t="shared" si="9"/>
        <v>0</v>
      </c>
      <c r="H53" s="19">
        <f t="shared" si="10"/>
        <v>0</v>
      </c>
      <c r="I53" s="19">
        <f aca="true" t="shared" si="11" ref="I53:I62">$B$3*$B53+$B$4*($B52+$B54)+$B$5*($B51+$B55)+$B$6*($B50+$B56)+$B$7*($B49+$B57)+$B$8*($B48+$B58)</f>
        <v>0</v>
      </c>
      <c r="J53" s="40"/>
      <c r="K53" s="40"/>
      <c r="L53" s="40"/>
      <c r="M53" s="40"/>
    </row>
    <row r="54" spans="1:13" ht="12.75">
      <c r="A54">
        <f t="shared" si="7"/>
        <v>-19</v>
      </c>
      <c r="B54" s="44">
        <v>0</v>
      </c>
      <c r="D54" s="19">
        <f t="shared" si="5"/>
        <v>0</v>
      </c>
      <c r="E54" s="19">
        <f t="shared" si="6"/>
        <v>0</v>
      </c>
      <c r="F54" s="19">
        <f t="shared" si="8"/>
        <v>0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19">
        <f aca="true" t="shared" si="12" ref="J54:J63">$B$3*$B54+$B$4*($B53+$B55)+$B$5*($B52+$B56)+$B$6*($B51+$B57)+$B$7*($B50+$B58)+$B$8*($B49+$B59)+$B$9*($B48+$B60)</f>
        <v>0</v>
      </c>
      <c r="K54" s="40"/>
      <c r="L54" s="40"/>
      <c r="M54" s="40"/>
    </row>
    <row r="55" spans="1:13" ht="12.75">
      <c r="A55">
        <f t="shared" si="7"/>
        <v>-18</v>
      </c>
      <c r="B55" s="44">
        <v>0</v>
      </c>
      <c r="D55" s="19">
        <f t="shared" si="5"/>
        <v>0</v>
      </c>
      <c r="E55" s="19">
        <f t="shared" si="6"/>
        <v>0</v>
      </c>
      <c r="F55" s="19">
        <f t="shared" si="8"/>
        <v>0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19">
        <f t="shared" si="12"/>
        <v>0</v>
      </c>
      <c r="K55" s="19">
        <f aca="true" t="shared" si="13" ref="K55:K67">$B$3*$B55+$B$4*($B54+$B56)+$B$5*($B53+$B57)+$B$6*($B52+$B58)+$B$7*($B51+$B59)+$B$8*($B50+$B60)+$B$9*($B49+$B61)+$B$10*($B48+$B62)</f>
        <v>0</v>
      </c>
      <c r="L55" s="40"/>
      <c r="M55" s="40"/>
    </row>
    <row r="56" spans="1:13" ht="12.75">
      <c r="A56">
        <f t="shared" si="7"/>
        <v>-17</v>
      </c>
      <c r="B56" s="44">
        <v>0</v>
      </c>
      <c r="D56" s="19">
        <f t="shared" si="5"/>
        <v>0</v>
      </c>
      <c r="E56" s="19">
        <f t="shared" si="6"/>
        <v>0</v>
      </c>
      <c r="F56" s="19">
        <f t="shared" si="8"/>
        <v>0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19">
        <f t="shared" si="12"/>
        <v>0</v>
      </c>
      <c r="K56" s="19">
        <f t="shared" si="13"/>
        <v>0</v>
      </c>
      <c r="L56" s="19">
        <f aca="true" t="shared" si="14" ref="L56:L67">$B$3*$B56+$B$4*($B55+$B57)+$B$5*($B54+$B58)+$B$6*($B53+$B59)+$B$7*($B52+$B60)+$B$8*($B51+$B61)+$B$9*($B50+$B62)+$B$10*($B49+$B63)+$B$11*($B48+$B64)</f>
        <v>0</v>
      </c>
      <c r="M56" s="40"/>
    </row>
    <row r="57" spans="1:13" ht="12.75">
      <c r="A57">
        <f t="shared" si="7"/>
        <v>-16</v>
      </c>
      <c r="B57" s="44">
        <v>0</v>
      </c>
      <c r="D57" s="19">
        <f t="shared" si="5"/>
        <v>0</v>
      </c>
      <c r="E57" s="19">
        <f t="shared" si="6"/>
        <v>0</v>
      </c>
      <c r="F57" s="19">
        <f t="shared" si="8"/>
        <v>0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19">
        <f t="shared" si="12"/>
        <v>0</v>
      </c>
      <c r="K57" s="19">
        <f t="shared" si="13"/>
        <v>0</v>
      </c>
      <c r="L57" s="19">
        <f t="shared" si="14"/>
        <v>0</v>
      </c>
      <c r="M57" s="19">
        <v>0</v>
      </c>
    </row>
    <row r="58" spans="1:15" ht="12.75">
      <c r="A58">
        <f t="shared" si="7"/>
        <v>-15</v>
      </c>
      <c r="B58" s="44">
        <v>0</v>
      </c>
      <c r="D58" s="19">
        <f>$B$3*$B58</f>
        <v>0</v>
      </c>
      <c r="E58" s="19">
        <f t="shared" si="6"/>
        <v>0</v>
      </c>
      <c r="F58" s="19">
        <f t="shared" si="8"/>
        <v>0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19">
        <f t="shared" si="12"/>
        <v>0</v>
      </c>
      <c r="K58" s="19">
        <f t="shared" si="13"/>
        <v>0</v>
      </c>
      <c r="L58" s="19">
        <f t="shared" si="14"/>
        <v>0</v>
      </c>
      <c r="M58" s="19">
        <f aca="true" t="shared" si="15" ref="M58:M89">$B$3*$B58+$B$4*($B57+$B59)+$B$5*($B56+$B60)+$B$6*($B55+$B61)+$B$7*($B54+$B62)+$B$8*($B53+$B63)+$B$9*($B52+$B64)+$B$10*($B51+$B65)+$B$11*($B50+$B66)+$B$12*($B49+$B67)+$B$13*($B48+$B68)</f>
        <v>0</v>
      </c>
      <c r="N58">
        <f aca="true" t="shared" si="16" ref="N58:N71">$B$3*$B58+$B$4*($B57+$B59)+$B$5*($B56+$B60)+$B$6*($B55+$B61)+$B$7*($B54+$B62)+$B$8*($B53+$B63)+$B$9*($B52+$B64)+$B$10*($B51+$B65)+$B$11*($B50+$B66)+$B$12*($B49+$B67)+$B$13*($B48+$B68)</f>
        <v>0</v>
      </c>
      <c r="O58" s="19">
        <f aca="true" t="shared" si="17" ref="O58:O72">ROUND(N58,3)</f>
        <v>0</v>
      </c>
    </row>
    <row r="59" spans="1:15" ht="12.75">
      <c r="A59">
        <f t="shared" si="7"/>
        <v>-14</v>
      </c>
      <c r="B59" s="44">
        <v>0</v>
      </c>
      <c r="D59" s="19">
        <f aca="true" t="shared" si="18" ref="D59:D98">$B$3*$B59</f>
        <v>0</v>
      </c>
      <c r="E59" s="19">
        <f>$B$3*$B59+$B$4*($B58+$B60)</f>
        <v>0</v>
      </c>
      <c r="F59" s="19">
        <f t="shared" si="8"/>
        <v>0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19">
        <f t="shared" si="12"/>
        <v>0</v>
      </c>
      <c r="K59" s="19">
        <f t="shared" si="13"/>
        <v>0</v>
      </c>
      <c r="L59" s="19">
        <f t="shared" si="14"/>
        <v>0</v>
      </c>
      <c r="M59" s="19">
        <f t="shared" si="15"/>
        <v>-0.007483914270309114</v>
      </c>
      <c r="N59">
        <f t="shared" si="16"/>
        <v>-0.007483914270309114</v>
      </c>
      <c r="O59" s="19">
        <f t="shared" si="17"/>
        <v>-0.007</v>
      </c>
    </row>
    <row r="60" spans="1:15" ht="12.75">
      <c r="A60">
        <f aca="true" t="shared" si="19" ref="A60:A98">A59+1</f>
        <v>-13</v>
      </c>
      <c r="B60" s="44">
        <v>0</v>
      </c>
      <c r="D60" s="19">
        <f t="shared" si="18"/>
        <v>0</v>
      </c>
      <c r="E60" s="19">
        <f aca="true" t="shared" si="20" ref="E60:E86">$B$3*$B60+$B$4*($B59+$B61)</f>
        <v>0</v>
      </c>
      <c r="F60" s="19">
        <f>$B$3*$B60+$B$4*($B59+$B61)+$B$5*($B58+$B62)</f>
        <v>0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19">
        <f t="shared" si="12"/>
        <v>0</v>
      </c>
      <c r="K60" s="19">
        <f t="shared" si="13"/>
        <v>0</v>
      </c>
      <c r="L60" s="19">
        <f t="shared" si="14"/>
        <v>0</v>
      </c>
      <c r="M60" s="19">
        <f t="shared" si="15"/>
        <v>-0.018336278349547645</v>
      </c>
      <c r="N60">
        <f t="shared" si="16"/>
        <v>-0.018336278349547645</v>
      </c>
      <c r="O60" s="19">
        <f t="shared" si="17"/>
        <v>-0.018</v>
      </c>
    </row>
    <row r="61" spans="1:15" ht="12.75">
      <c r="A61">
        <f t="shared" si="19"/>
        <v>-12</v>
      </c>
      <c r="B61" s="44">
        <v>0</v>
      </c>
      <c r="D61" s="19">
        <f t="shared" si="18"/>
        <v>0</v>
      </c>
      <c r="E61" s="19">
        <f t="shared" si="20"/>
        <v>0</v>
      </c>
      <c r="F61" s="19">
        <f aca="true" t="shared" si="21" ref="F61:F96">$B$3*$B61+$B$4*($B60+$B62)+$B$5*($B59+$B63)</f>
        <v>0</v>
      </c>
      <c r="G61" s="19">
        <f>$B$3*$B61+$B$4*($B60+$B62)+$B$5*($B59+$B63)+$B$6*($B58+$B64)</f>
        <v>0</v>
      </c>
      <c r="H61" s="19">
        <f t="shared" si="10"/>
        <v>0</v>
      </c>
      <c r="I61" s="19">
        <f t="shared" si="11"/>
        <v>0</v>
      </c>
      <c r="J61" s="19">
        <f t="shared" si="12"/>
        <v>0</v>
      </c>
      <c r="K61" s="19">
        <f t="shared" si="13"/>
        <v>0</v>
      </c>
      <c r="L61" s="19">
        <f t="shared" si="14"/>
        <v>0.011650467503779446</v>
      </c>
      <c r="M61" s="19">
        <f t="shared" si="15"/>
        <v>-0.017538174925006724</v>
      </c>
      <c r="N61">
        <f t="shared" si="16"/>
        <v>-0.017538174925006724</v>
      </c>
      <c r="O61" s="19">
        <f t="shared" si="17"/>
        <v>-0.018</v>
      </c>
    </row>
    <row r="62" spans="1:15" ht="12.75">
      <c r="A62">
        <f t="shared" si="19"/>
        <v>-11</v>
      </c>
      <c r="B62" s="44">
        <v>0</v>
      </c>
      <c r="D62" s="19">
        <f t="shared" si="18"/>
        <v>0</v>
      </c>
      <c r="E62" s="19">
        <f t="shared" si="20"/>
        <v>0</v>
      </c>
      <c r="F62" s="19">
        <f t="shared" si="21"/>
        <v>0</v>
      </c>
      <c r="G62" s="19">
        <f aca="true" t="shared" si="22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1"/>
        <v>0</v>
      </c>
      <c r="J62" s="19">
        <f t="shared" si="12"/>
        <v>0</v>
      </c>
      <c r="K62" s="19">
        <f t="shared" si="13"/>
        <v>0.014454671641773643</v>
      </c>
      <c r="L62" s="19">
        <f t="shared" si="14"/>
        <v>0.037755606649332536</v>
      </c>
      <c r="M62" s="19">
        <f t="shared" si="15"/>
        <v>-0.0022853998586921664</v>
      </c>
      <c r="N62">
        <f t="shared" si="16"/>
        <v>-0.0022853998586921664</v>
      </c>
      <c r="O62" s="19">
        <f t="shared" si="17"/>
        <v>-0.002</v>
      </c>
    </row>
    <row r="63" spans="1:15" ht="12.75">
      <c r="A63">
        <f t="shared" si="19"/>
        <v>-10</v>
      </c>
      <c r="B63" s="44">
        <v>0</v>
      </c>
      <c r="D63" s="19">
        <f t="shared" si="18"/>
        <v>0</v>
      </c>
      <c r="E63" s="19">
        <f t="shared" si="20"/>
        <v>0</v>
      </c>
      <c r="F63" s="19">
        <f t="shared" si="21"/>
        <v>0</v>
      </c>
      <c r="G63" s="19">
        <f t="shared" si="22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2"/>
        <v>-0.006544604471500776</v>
      </c>
      <c r="K63" s="19">
        <f t="shared" si="13"/>
        <v>0.022364738812046512</v>
      </c>
      <c r="L63" s="19">
        <f t="shared" si="14"/>
        <v>0.05731614132338485</v>
      </c>
      <c r="M63" s="19">
        <f t="shared" si="15"/>
        <v>0.006422770736121616</v>
      </c>
      <c r="N63">
        <f t="shared" si="16"/>
        <v>0.006422770736121616</v>
      </c>
      <c r="O63" s="19">
        <f t="shared" si="17"/>
        <v>0.006</v>
      </c>
    </row>
    <row r="64" spans="1:15" ht="12.75">
      <c r="A64">
        <f t="shared" si="19"/>
        <v>-9</v>
      </c>
      <c r="B64" s="44">
        <v>0</v>
      </c>
      <c r="D64" s="19">
        <f t="shared" si="18"/>
        <v>0</v>
      </c>
      <c r="E64" s="19">
        <f t="shared" si="20"/>
        <v>0</v>
      </c>
      <c r="F64" s="19">
        <f t="shared" si="21"/>
        <v>0</v>
      </c>
      <c r="G64" s="19">
        <f t="shared" si="22"/>
        <v>0</v>
      </c>
      <c r="H64" s="19">
        <f aca="true" t="shared" si="23" ref="H64:H94">$B$3*$B64+$B$4*($B63+$B65)+$B$5*($B62+$B66)+$B$6*($B61+$B67)+$B$7*($B60+$B68)</f>
        <v>0</v>
      </c>
      <c r="I64" s="19">
        <f aca="true" t="shared" si="24" ref="I64:I93">$B$3*$B64+$B$4*($B63+$B65)+$B$5*($B62+$B66)+$B$6*($B61+$B67)+$B$7*($B60+$B68)+$B$8*($B59+$B69)</f>
        <v>-0.024218455316501027</v>
      </c>
      <c r="J64" s="19">
        <f>$B$3*$B64+$B$4*($B63+$B65)+$B$5*($B62+$B66)+$B$6*($B61+$B67)+$B$7*($B60+$B68)+$B$8*($B59+$B69)+$B$9*($B58+$B70)</f>
        <v>-0.037307664259502576</v>
      </c>
      <c r="K64" s="19">
        <f t="shared" si="13"/>
        <v>0.006056350665818347</v>
      </c>
      <c r="L64" s="19">
        <f t="shared" si="14"/>
        <v>0.05265822068093613</v>
      </c>
      <c r="M64" s="19">
        <f t="shared" si="15"/>
        <v>0.005880314555052595</v>
      </c>
      <c r="N64">
        <f t="shared" si="16"/>
        <v>0.005880314555052595</v>
      </c>
      <c r="O64" s="19">
        <f t="shared" si="17"/>
        <v>0.006</v>
      </c>
    </row>
    <row r="65" spans="1:15" ht="12.75">
      <c r="A65">
        <f t="shared" si="19"/>
        <v>-8</v>
      </c>
      <c r="B65" s="44">
        <v>0</v>
      </c>
      <c r="D65" s="19">
        <f t="shared" si="18"/>
        <v>0</v>
      </c>
      <c r="E65" s="19">
        <f t="shared" si="20"/>
        <v>0</v>
      </c>
      <c r="F65" s="19">
        <f t="shared" si="21"/>
        <v>0</v>
      </c>
      <c r="G65" s="19">
        <f t="shared" si="22"/>
        <v>0</v>
      </c>
      <c r="H65" s="19">
        <f t="shared" si="23"/>
        <v>-0.008305076646628008</v>
      </c>
      <c r="I65" s="19">
        <f t="shared" si="24"/>
        <v>-0.05674198727963006</v>
      </c>
      <c r="J65" s="19">
        <f aca="true" t="shared" si="25" ref="J65:J92">$B$3*$B65+$B$4*($B64+$B66)+$B$5*($B63+$B67)+$B$6*($B62+$B68)+$B$7*($B61+$B69)+$B$8*($B60+$B70)+$B$9*($B59+$B71)</f>
        <v>-0.07637580069413238</v>
      </c>
      <c r="K65" s="19">
        <f t="shared" si="13"/>
        <v>-0.01855711412703781</v>
      </c>
      <c r="L65" s="19">
        <f t="shared" si="14"/>
        <v>0.03969522339185942</v>
      </c>
      <c r="M65" s="19">
        <f t="shared" si="15"/>
        <v>0.00376968134521442</v>
      </c>
      <c r="N65">
        <f t="shared" si="16"/>
        <v>0.00376968134521442</v>
      </c>
      <c r="O65" s="19">
        <f t="shared" si="17"/>
        <v>0.004</v>
      </c>
    </row>
    <row r="66" spans="1:15" ht="12.75">
      <c r="A66">
        <f t="shared" si="19"/>
        <v>-7</v>
      </c>
      <c r="B66" s="44">
        <v>0</v>
      </c>
      <c r="D66" s="19">
        <f t="shared" si="18"/>
        <v>0</v>
      </c>
      <c r="E66" s="19">
        <f t="shared" si="20"/>
        <v>0</v>
      </c>
      <c r="F66" s="19">
        <f t="shared" si="21"/>
        <v>0</v>
      </c>
      <c r="G66" s="19">
        <f t="shared" si="22"/>
        <v>0.02350443668600918</v>
      </c>
      <c r="H66" s="19">
        <f t="shared" si="23"/>
        <v>0.006894283392753164</v>
      </c>
      <c r="I66" s="19">
        <f t="shared" si="24"/>
        <v>-0.06576108255674991</v>
      </c>
      <c r="J66" s="19">
        <f t="shared" si="25"/>
        <v>-0.09193950044275301</v>
      </c>
      <c r="K66" s="19">
        <f t="shared" si="13"/>
        <v>-0.019666142233884798</v>
      </c>
      <c r="L66" s="19">
        <f t="shared" si="14"/>
        <v>0.026935727781232988</v>
      </c>
      <c r="M66" s="19">
        <f t="shared" si="15"/>
        <v>0.001862549813826513</v>
      </c>
      <c r="N66">
        <f t="shared" si="16"/>
        <v>0.001862549813826513</v>
      </c>
      <c r="O66" s="19">
        <f t="shared" si="17"/>
        <v>0.002</v>
      </c>
    </row>
    <row r="67" spans="1:15" ht="12.75">
      <c r="A67">
        <f t="shared" si="19"/>
        <v>-6</v>
      </c>
      <c r="B67" s="44">
        <v>0</v>
      </c>
      <c r="D67" s="19">
        <f t="shared" si="18"/>
        <v>0</v>
      </c>
      <c r="E67" s="19">
        <f t="shared" si="20"/>
        <v>0</v>
      </c>
      <c r="F67" s="19">
        <f t="shared" si="21"/>
        <v>0.02481205887755732</v>
      </c>
      <c r="G67" s="19">
        <f t="shared" si="22"/>
        <v>0.07182093224957568</v>
      </c>
      <c r="H67" s="19">
        <f t="shared" si="23"/>
        <v>0.04690570230969167</v>
      </c>
      <c r="I67" s="19">
        <f t="shared" si="24"/>
        <v>-0.04996811895631244</v>
      </c>
      <c r="J67" s="19">
        <f t="shared" si="25"/>
        <v>-0.08269114131381632</v>
      </c>
      <c r="K67" s="19">
        <f t="shared" si="13"/>
        <v>-0.024872454746721742</v>
      </c>
      <c r="L67" s="19">
        <f t="shared" si="14"/>
        <v>0.010078947764616597</v>
      </c>
      <c r="M67" s="19">
        <f t="shared" si="15"/>
        <v>-0.004141866123551348</v>
      </c>
      <c r="N67">
        <f t="shared" si="16"/>
        <v>-0.004141866123551348</v>
      </c>
      <c r="O67" s="19">
        <f t="shared" si="17"/>
        <v>-0.004</v>
      </c>
    </row>
    <row r="68" spans="1:15" ht="12.75">
      <c r="A68">
        <f t="shared" si="19"/>
        <v>-5</v>
      </c>
      <c r="B68" s="44">
        <v>0</v>
      </c>
      <c r="D68" s="19">
        <f t="shared" si="18"/>
        <v>0</v>
      </c>
      <c r="E68" s="19">
        <f t="shared" si="20"/>
        <v>-0.00978476969320833</v>
      </c>
      <c r="F68" s="19">
        <f t="shared" si="21"/>
        <v>0.03983934806190631</v>
      </c>
      <c r="G68" s="19">
        <f t="shared" si="22"/>
        <v>0.11035265811993385</v>
      </c>
      <c r="H68" s="19">
        <f t="shared" si="23"/>
        <v>0.07713235153342182</v>
      </c>
      <c r="I68" s="19">
        <f t="shared" si="24"/>
        <v>-0.043959925049083304</v>
      </c>
      <c r="J68" s="19">
        <f>$B$3*$B68+$B$4*($B67+$B69)+$B$5*($B66+$B70)+$B$6*($B65+$B71)+$B$7*($B64+$B72)+$B$8*($B63+$B73)+$B$9*($B62+$B74)</f>
        <v>-0.0701383429350864</v>
      </c>
      <c r="K68" s="19">
        <f>$B$3*$B68+$B$4*($B67+$B69)+$B$5*($B66+$B70)+$B$6*($B65+$B71)+$B$7*($B64+$B72)+$B$8*($B63+$B73)+$B$9*($B62+$B74)+$B$10*($B61+$B75)</f>
        <v>-0.02677432800976548</v>
      </c>
      <c r="L68" s="19">
        <f>$B$3*$B68+$B$4*($B67+$B69)+$B$5*($B66+$B70)+$B$6*($B65+$B71)+$B$7*($B64+$B72)+$B$8*($B63+$B73)+$B$9*($B62+$B74)+$B$10*($B61+$B75)+$B$11*($B60+$B76)</f>
        <v>-0.0034733930022065873</v>
      </c>
      <c r="M68" s="19">
        <f t="shared" si="15"/>
        <v>-0.006841842811136003</v>
      </c>
      <c r="N68">
        <f t="shared" si="16"/>
        <v>-0.006841842811136003</v>
      </c>
      <c r="O68" s="19">
        <f t="shared" si="17"/>
        <v>-0.007</v>
      </c>
    </row>
    <row r="69" spans="1:15" ht="12.75">
      <c r="A69">
        <f t="shared" si="19"/>
        <v>-4</v>
      </c>
      <c r="B69" s="44">
        <v>0.2</v>
      </c>
      <c r="D69" s="19">
        <f t="shared" si="18"/>
        <v>0.16800000000000004</v>
      </c>
      <c r="E69" s="19">
        <f t="shared" si="20"/>
        <v>0.1484304606135834</v>
      </c>
      <c r="F69" s="19">
        <f t="shared" si="21"/>
        <v>0.22286663724625533</v>
      </c>
      <c r="G69" s="19">
        <f t="shared" si="22"/>
        <v>0.31688438399029206</v>
      </c>
      <c r="H69" s="19">
        <f t="shared" si="23"/>
        <v>0.27535900075715203</v>
      </c>
      <c r="I69" s="19">
        <f t="shared" si="24"/>
        <v>0.17848517949114792</v>
      </c>
      <c r="J69" s="19">
        <f t="shared" si="25"/>
        <v>0.1588513660766456</v>
      </c>
      <c r="K69" s="19">
        <f aca="true" t="shared" si="26" ref="K69:K91">$B$3*$B69+$B$4*($B68+$B70)+$B$5*($B67+$B71)+$B$6*($B66+$B72)+$B$7*($B65+$B73)+$B$8*($B64+$B74)+$B$9*($B63+$B75)+$B$10*($B62+$B76)</f>
        <v>0.1877607093601929</v>
      </c>
      <c r="L69" s="19">
        <f aca="true" t="shared" si="27" ref="L69:L90">$B$3*$B69+$B$4*($B68+$B70)+$B$5*($B67+$B71)+$B$6*($B66+$B72)+$B$7*($B65+$B73)+$B$8*($B64+$B74)+$B$9*($B63+$B75)+$B$10*($B62+$B76)+$B$11*($B61+$B77)</f>
        <v>0.19941117686397236</v>
      </c>
      <c r="M69" s="19">
        <f t="shared" si="15"/>
        <v>0.19941117686397236</v>
      </c>
      <c r="N69">
        <f t="shared" si="16"/>
        <v>0.19941117686397236</v>
      </c>
      <c r="O69" s="19">
        <f t="shared" si="17"/>
        <v>0.199</v>
      </c>
    </row>
    <row r="70" spans="1:15" ht="12.75">
      <c r="A70">
        <f t="shared" si="19"/>
        <v>-3</v>
      </c>
      <c r="B70" s="44">
        <v>0.4</v>
      </c>
      <c r="D70" s="19">
        <f t="shared" si="18"/>
        <v>0.3360000000000001</v>
      </c>
      <c r="E70" s="19">
        <f t="shared" si="20"/>
        <v>0.2968609212271668</v>
      </c>
      <c r="F70" s="19">
        <f t="shared" si="21"/>
        <v>0.39610915673739605</v>
      </c>
      <c r="G70" s="19">
        <f t="shared" si="22"/>
        <v>0.5136313401674419</v>
      </c>
      <c r="H70" s="19">
        <f t="shared" si="23"/>
        <v>0.4804110335809299</v>
      </c>
      <c r="I70" s="19">
        <f t="shared" si="24"/>
        <v>0.40775566763142684</v>
      </c>
      <c r="J70" s="19">
        <f t="shared" si="25"/>
        <v>0.3946664586884253</v>
      </c>
      <c r="K70" s="19">
        <f t="shared" si="26"/>
        <v>0.409121130330199</v>
      </c>
      <c r="L70" s="19">
        <f t="shared" si="27"/>
        <v>0.409121130330199</v>
      </c>
      <c r="M70" s="19">
        <f t="shared" si="15"/>
        <v>0.409121130330199</v>
      </c>
      <c r="N70">
        <f t="shared" si="16"/>
        <v>0.409121130330199</v>
      </c>
      <c r="O70" s="19">
        <f t="shared" si="17"/>
        <v>0.409</v>
      </c>
    </row>
    <row r="71" spans="1:15" ht="12.75">
      <c r="A71">
        <f t="shared" si="19"/>
        <v>-2</v>
      </c>
      <c r="B71" s="44">
        <v>0.6</v>
      </c>
      <c r="D71" s="19">
        <f t="shared" si="18"/>
        <v>0.504</v>
      </c>
      <c r="E71" s="19">
        <f t="shared" si="20"/>
        <v>0.44529138184075</v>
      </c>
      <c r="F71" s="19">
        <f t="shared" si="21"/>
        <v>0.5941637351060939</v>
      </c>
      <c r="G71" s="19">
        <f t="shared" si="22"/>
        <v>0.6881814818501306</v>
      </c>
      <c r="H71" s="19">
        <f t="shared" si="23"/>
        <v>0.6632662519102466</v>
      </c>
      <c r="I71" s="19">
        <f t="shared" si="24"/>
        <v>0.6148293412772445</v>
      </c>
      <c r="J71" s="19">
        <f t="shared" si="25"/>
        <v>0.6082847368057438</v>
      </c>
      <c r="K71" s="19">
        <f t="shared" si="26"/>
        <v>0.6082847368057438</v>
      </c>
      <c r="L71" s="19">
        <f t="shared" si="27"/>
        <v>0.6082847368057438</v>
      </c>
      <c r="M71" s="19">
        <f t="shared" si="15"/>
        <v>0.6082847368057438</v>
      </c>
      <c r="N71">
        <f t="shared" si="16"/>
        <v>0.6082847368057438</v>
      </c>
      <c r="O71" s="19">
        <f t="shared" si="17"/>
        <v>0.608</v>
      </c>
    </row>
    <row r="72" spans="1:15" ht="12.75">
      <c r="A72">
        <f t="shared" si="19"/>
        <v>-1</v>
      </c>
      <c r="B72" s="44">
        <v>0.8</v>
      </c>
      <c r="D72" s="19">
        <f t="shared" si="18"/>
        <v>0.6720000000000002</v>
      </c>
      <c r="E72" s="19">
        <f t="shared" si="20"/>
        <v>0.5937218424543336</v>
      </c>
      <c r="F72" s="19">
        <f t="shared" si="21"/>
        <v>0.7425941957196776</v>
      </c>
      <c r="G72" s="19">
        <f t="shared" si="22"/>
        <v>0.8366119424637143</v>
      </c>
      <c r="H72" s="19">
        <f t="shared" si="23"/>
        <v>0.8200017891704583</v>
      </c>
      <c r="I72" s="19">
        <f t="shared" si="24"/>
        <v>0.7957833338539573</v>
      </c>
      <c r="J72" s="19">
        <f t="shared" si="25"/>
        <v>0.7957833338539573</v>
      </c>
      <c r="K72" s="19">
        <f t="shared" si="26"/>
        <v>0.7957833338539573</v>
      </c>
      <c r="L72" s="19">
        <f t="shared" si="27"/>
        <v>0.7957833338539573</v>
      </c>
      <c r="M72" s="19">
        <f t="shared" si="15"/>
        <v>0.7957833338539573</v>
      </c>
      <c r="N72">
        <f>$B$3*$B72+$B$4*($B71+$B73)+$B$5*($B70+$B74)+$B$6*($B69+$B75)+$B$7*($B68+$B76)+$B$8*($B67+$B77)+$B$9*($B66+$B78)+$B$10*($B65+$B79)+$B$11*($B64+$B80)+$B$12*($B63+$B81)+$B$13*($B62+$B82)</f>
        <v>0.7957833338539573</v>
      </c>
      <c r="O72" s="19">
        <f t="shared" si="17"/>
        <v>0.796</v>
      </c>
    </row>
    <row r="73" spans="1:15" ht="12.75">
      <c r="A73">
        <f t="shared" si="19"/>
        <v>0</v>
      </c>
      <c r="B73" s="44">
        <v>1</v>
      </c>
      <c r="D73" s="19">
        <f t="shared" si="18"/>
        <v>0.8400000000000001</v>
      </c>
      <c r="E73" s="19">
        <f t="shared" si="20"/>
        <v>0.7617218424543335</v>
      </c>
      <c r="F73" s="19">
        <f t="shared" si="21"/>
        <v>0.9105941957196774</v>
      </c>
      <c r="G73" s="19">
        <f t="shared" si="22"/>
        <v>1.004611942463714</v>
      </c>
      <c r="H73" s="19">
        <f t="shared" si="23"/>
        <v>0.9880017891704581</v>
      </c>
      <c r="I73" s="19">
        <f t="shared" si="24"/>
        <v>0.9880017891704581</v>
      </c>
      <c r="J73" s="19">
        <f t="shared" si="25"/>
        <v>0.9880017891704581</v>
      </c>
      <c r="K73" s="19">
        <f t="shared" si="26"/>
        <v>0.9880017891704581</v>
      </c>
      <c r="L73" s="19">
        <f t="shared" si="27"/>
        <v>0.9880017891704581</v>
      </c>
      <c r="M73" s="19">
        <f t="shared" si="15"/>
        <v>0.9880017891704581</v>
      </c>
      <c r="N73">
        <f>$B$3*$B73+$B$4*($B72+$B74)+$B$5*($B71+$B75)+$B$6*($B70+$B76)+$B$7*($B69+$B77)+$B$8*($B68+$B78)+$B$9*($B67+$B79)+$B$10*($B66+$B80)+$B$11*($B65+$B81)+$B$12*($B64+$B82)+$B$13*($B63+$B83)</f>
        <v>0.9880017891704581</v>
      </c>
      <c r="O73" s="19">
        <f>ROUND(N73,3)</f>
        <v>0.988</v>
      </c>
    </row>
    <row r="74" spans="1:15" ht="12.75">
      <c r="A74">
        <f t="shared" si="19"/>
        <v>1</v>
      </c>
      <c r="B74" s="44">
        <v>0.8</v>
      </c>
      <c r="D74" s="19">
        <f t="shared" si="18"/>
        <v>0.6720000000000002</v>
      </c>
      <c r="E74" s="19">
        <f t="shared" si="20"/>
        <v>0.5937218424543336</v>
      </c>
      <c r="F74" s="19">
        <f t="shared" si="21"/>
        <v>0.7425941957196776</v>
      </c>
      <c r="G74" s="19">
        <f t="shared" si="22"/>
        <v>0.8366119424637143</v>
      </c>
      <c r="H74" s="19">
        <f t="shared" si="23"/>
        <v>0.8200017891704583</v>
      </c>
      <c r="I74" s="19">
        <f t="shared" si="24"/>
        <v>0.7957833338539573</v>
      </c>
      <c r="J74" s="19">
        <f t="shared" si="25"/>
        <v>0.7957833338539573</v>
      </c>
      <c r="K74" s="19">
        <f t="shared" si="26"/>
        <v>0.7957833338539573</v>
      </c>
      <c r="L74" s="19">
        <f t="shared" si="27"/>
        <v>0.7957833338539573</v>
      </c>
      <c r="M74" s="19">
        <f>$B$3*$B74+$B$4*($B73+$B75)+$B$5*($B72+$B76)+$B$6*($B71+$B77)+$B$7*($B70+$B78)+$B$8*($B69+$B79)+$B$9*($B68+$B80)+$B$10*($B67+$B81)+$B$11*($B66+$B82)+$B$12*($B65+$B83)+$B$13*($B64+$B84)</f>
        <v>0.7957833338539573</v>
      </c>
      <c r="N74">
        <f>$B$3*$B74+$B$4*($B73+$B75)+$B$5*($B72+$B76)+$B$6*($B71+$B77)+$B$7*($B70+$B78)+$B$8*($B69+$B79)+$B$9*($B68+$B80)+$B$10*($B67+$B81)+$B$11*($B66+$B82)+$B$12*($B65+$B83)+$B$13*($B64+$B84)</f>
        <v>0.7957833338539573</v>
      </c>
      <c r="O74" s="19">
        <f aca="true" t="shared" si="28" ref="O74:O88">ROUND(N74,3)</f>
        <v>0.796</v>
      </c>
    </row>
    <row r="75" spans="1:15" ht="12.75">
      <c r="A75">
        <f t="shared" si="19"/>
        <v>2</v>
      </c>
      <c r="B75" s="44">
        <v>0.6</v>
      </c>
      <c r="D75" s="19">
        <f t="shared" si="18"/>
        <v>0.504</v>
      </c>
      <c r="E75" s="19">
        <f t="shared" si="20"/>
        <v>0.44529138184075</v>
      </c>
      <c r="F75" s="19">
        <f t="shared" si="21"/>
        <v>0.5941637351060939</v>
      </c>
      <c r="G75" s="19">
        <f t="shared" si="22"/>
        <v>0.6881814818501306</v>
      </c>
      <c r="H75" s="19">
        <f t="shared" si="23"/>
        <v>0.6632662519102466</v>
      </c>
      <c r="I75" s="19">
        <f t="shared" si="24"/>
        <v>0.6148293412772445</v>
      </c>
      <c r="J75" s="19">
        <f t="shared" si="25"/>
        <v>0.6082847368057438</v>
      </c>
      <c r="K75" s="19">
        <f t="shared" si="26"/>
        <v>0.6082847368057438</v>
      </c>
      <c r="L75" s="19">
        <f t="shared" si="27"/>
        <v>0.6082847368057438</v>
      </c>
      <c r="M75" s="19">
        <f t="shared" si="15"/>
        <v>0.6082847368057438</v>
      </c>
      <c r="N75">
        <f aca="true" t="shared" si="29" ref="N75:N88">$B$3*$B75+$B$4*($B74+$B76)+$B$5*($B73+$B77)+$B$6*($B72+$B78)+$B$7*($B71+$B79)+$B$8*($B70+$B80)+$B$9*($B69+$B81)+$B$10*($B68+$B82)+$B$11*($B67+$B83)+$B$12*($B66+$B84)+$B$13*($B65+$B85)</f>
        <v>0.6082847368057438</v>
      </c>
      <c r="O75" s="19">
        <f t="shared" si="28"/>
        <v>0.608</v>
      </c>
    </row>
    <row r="76" spans="1:15" ht="12.75">
      <c r="A76">
        <f t="shared" si="19"/>
        <v>3</v>
      </c>
      <c r="B76" s="44">
        <v>0.4</v>
      </c>
      <c r="D76" s="19">
        <f t="shared" si="18"/>
        <v>0.3360000000000001</v>
      </c>
      <c r="E76" s="19">
        <f t="shared" si="20"/>
        <v>0.2968609212271668</v>
      </c>
      <c r="F76" s="19">
        <f t="shared" si="21"/>
        <v>0.39610915673739605</v>
      </c>
      <c r="G76" s="19">
        <f t="shared" si="22"/>
        <v>0.5136313401674419</v>
      </c>
      <c r="H76" s="19">
        <f t="shared" si="23"/>
        <v>0.4804110335809299</v>
      </c>
      <c r="I76" s="19">
        <f t="shared" si="24"/>
        <v>0.40775566763142684</v>
      </c>
      <c r="J76" s="19">
        <f t="shared" si="25"/>
        <v>0.3946664586884253</v>
      </c>
      <c r="K76" s="19">
        <f t="shared" si="26"/>
        <v>0.409121130330199</v>
      </c>
      <c r="L76" s="19">
        <f t="shared" si="27"/>
        <v>0.409121130330199</v>
      </c>
      <c r="M76" s="19">
        <f t="shared" si="15"/>
        <v>0.409121130330199</v>
      </c>
      <c r="N76">
        <f t="shared" si="29"/>
        <v>0.409121130330199</v>
      </c>
      <c r="O76" s="19">
        <f t="shared" si="28"/>
        <v>0.409</v>
      </c>
    </row>
    <row r="77" spans="1:15" ht="12.75">
      <c r="A77">
        <f t="shared" si="19"/>
        <v>4</v>
      </c>
      <c r="B77" s="44">
        <v>0.2</v>
      </c>
      <c r="D77" s="19">
        <f t="shared" si="18"/>
        <v>0.16800000000000004</v>
      </c>
      <c r="E77" s="19">
        <f t="shared" si="20"/>
        <v>0.1484304606135834</v>
      </c>
      <c r="F77" s="19">
        <f t="shared" si="21"/>
        <v>0.22286663724625533</v>
      </c>
      <c r="G77" s="19">
        <f t="shared" si="22"/>
        <v>0.31688438399029206</v>
      </c>
      <c r="H77" s="19">
        <f t="shared" si="23"/>
        <v>0.27535900075715203</v>
      </c>
      <c r="I77" s="19">
        <f t="shared" si="24"/>
        <v>0.17848517949114792</v>
      </c>
      <c r="J77" s="19">
        <f t="shared" si="25"/>
        <v>0.1588513660766456</v>
      </c>
      <c r="K77" s="19">
        <f t="shared" si="26"/>
        <v>0.1877607093601929</v>
      </c>
      <c r="L77" s="19">
        <f t="shared" si="27"/>
        <v>0.19941117686397236</v>
      </c>
      <c r="M77" s="19">
        <f t="shared" si="15"/>
        <v>0.19941117686397236</v>
      </c>
      <c r="N77">
        <f t="shared" si="29"/>
        <v>0.19941117686397236</v>
      </c>
      <c r="O77" s="19">
        <f t="shared" si="28"/>
        <v>0.199</v>
      </c>
    </row>
    <row r="78" spans="1:15" ht="12.75">
      <c r="A78">
        <f t="shared" si="19"/>
        <v>5</v>
      </c>
      <c r="B78" s="44">
        <v>0</v>
      </c>
      <c r="D78" s="19">
        <f t="shared" si="18"/>
        <v>0</v>
      </c>
      <c r="E78" s="19">
        <f t="shared" si="20"/>
        <v>-0.00978476969320833</v>
      </c>
      <c r="F78" s="19">
        <f t="shared" si="21"/>
        <v>0.03983934806190631</v>
      </c>
      <c r="G78" s="19">
        <f t="shared" si="22"/>
        <v>0.11035265811993385</v>
      </c>
      <c r="H78" s="19">
        <f t="shared" si="23"/>
        <v>0.07713235153342182</v>
      </c>
      <c r="I78" s="19">
        <f t="shared" si="24"/>
        <v>-0.043959925049083304</v>
      </c>
      <c r="J78" s="19">
        <f t="shared" si="25"/>
        <v>-0.0701383429350864</v>
      </c>
      <c r="K78" s="19">
        <f t="shared" si="26"/>
        <v>-0.02677432800976548</v>
      </c>
      <c r="L78" s="19">
        <f t="shared" si="27"/>
        <v>-0.0034733930022065873</v>
      </c>
      <c r="M78" s="19">
        <f t="shared" si="15"/>
        <v>-0.006841842811136003</v>
      </c>
      <c r="N78">
        <f t="shared" si="29"/>
        <v>-0.006841842811136003</v>
      </c>
      <c r="O78" s="19">
        <f t="shared" si="28"/>
        <v>-0.007</v>
      </c>
    </row>
    <row r="79" spans="1:15" ht="12.75">
      <c r="A79">
        <f t="shared" si="19"/>
        <v>6</v>
      </c>
      <c r="B79" s="44">
        <v>0</v>
      </c>
      <c r="D79" s="19">
        <f t="shared" si="18"/>
        <v>0</v>
      </c>
      <c r="E79" s="19">
        <f t="shared" si="20"/>
        <v>0</v>
      </c>
      <c r="F79" s="19">
        <f t="shared" si="21"/>
        <v>0.02481205887755732</v>
      </c>
      <c r="G79" s="19">
        <f t="shared" si="22"/>
        <v>0.07182093224957568</v>
      </c>
      <c r="H79" s="19">
        <f t="shared" si="23"/>
        <v>0.04690570230969167</v>
      </c>
      <c r="I79" s="19">
        <f t="shared" si="24"/>
        <v>-0.04996811895631244</v>
      </c>
      <c r="J79" s="19">
        <f t="shared" si="25"/>
        <v>-0.08269114131381632</v>
      </c>
      <c r="K79" s="19">
        <f t="shared" si="26"/>
        <v>-0.024872454746721742</v>
      </c>
      <c r="L79" s="19">
        <f t="shared" si="27"/>
        <v>0.010078947764616597</v>
      </c>
      <c r="M79" s="19">
        <f t="shared" si="15"/>
        <v>-0.004141866123551348</v>
      </c>
      <c r="N79">
        <f t="shared" si="29"/>
        <v>-0.004141866123551348</v>
      </c>
      <c r="O79" s="19">
        <f t="shared" si="28"/>
        <v>-0.004</v>
      </c>
    </row>
    <row r="80" spans="1:15" ht="12.75">
      <c r="A80">
        <f t="shared" si="19"/>
        <v>7</v>
      </c>
      <c r="B80" s="44">
        <v>0</v>
      </c>
      <c r="D80" s="19">
        <f t="shared" si="18"/>
        <v>0</v>
      </c>
      <c r="E80" s="19">
        <f t="shared" si="20"/>
        <v>0</v>
      </c>
      <c r="F80" s="19">
        <f t="shared" si="21"/>
        <v>0</v>
      </c>
      <c r="G80" s="19">
        <f t="shared" si="22"/>
        <v>0.02350443668600918</v>
      </c>
      <c r="H80" s="19">
        <f t="shared" si="23"/>
        <v>0.006894283392753164</v>
      </c>
      <c r="I80" s="19">
        <f t="shared" si="24"/>
        <v>-0.06576108255674991</v>
      </c>
      <c r="J80" s="19">
        <f t="shared" si="25"/>
        <v>-0.09193950044275301</v>
      </c>
      <c r="K80" s="19">
        <f t="shared" si="26"/>
        <v>-0.019666142233884798</v>
      </c>
      <c r="L80" s="19">
        <f t="shared" si="27"/>
        <v>0.026935727781232988</v>
      </c>
      <c r="M80" s="19">
        <f t="shared" si="15"/>
        <v>0.001862549813826513</v>
      </c>
      <c r="N80">
        <f t="shared" si="29"/>
        <v>0.001862549813826513</v>
      </c>
      <c r="O80" s="19">
        <f t="shared" si="28"/>
        <v>0.002</v>
      </c>
    </row>
    <row r="81" spans="1:15" ht="12.75">
      <c r="A81">
        <f t="shared" si="19"/>
        <v>8</v>
      </c>
      <c r="B81" s="44">
        <v>0</v>
      </c>
      <c r="D81" s="19">
        <f t="shared" si="18"/>
        <v>0</v>
      </c>
      <c r="E81" s="19">
        <f t="shared" si="20"/>
        <v>0</v>
      </c>
      <c r="F81" s="19">
        <f t="shared" si="21"/>
        <v>0</v>
      </c>
      <c r="G81" s="19">
        <f t="shared" si="22"/>
        <v>0</v>
      </c>
      <c r="H81" s="19">
        <f t="shared" si="23"/>
        <v>-0.008305076646628008</v>
      </c>
      <c r="I81" s="19">
        <f t="shared" si="24"/>
        <v>-0.05674198727963006</v>
      </c>
      <c r="J81" s="19">
        <f t="shared" si="25"/>
        <v>-0.07637580069413238</v>
      </c>
      <c r="K81" s="19">
        <f t="shared" si="26"/>
        <v>-0.01855711412703781</v>
      </c>
      <c r="L81" s="19">
        <f t="shared" si="27"/>
        <v>0.03969522339185942</v>
      </c>
      <c r="M81" s="19">
        <f t="shared" si="15"/>
        <v>0.00376968134521442</v>
      </c>
      <c r="N81">
        <f t="shared" si="29"/>
        <v>0.00376968134521442</v>
      </c>
      <c r="O81" s="19">
        <f t="shared" si="28"/>
        <v>0.004</v>
      </c>
    </row>
    <row r="82" spans="1:15" ht="12.75">
      <c r="A82">
        <f t="shared" si="19"/>
        <v>9</v>
      </c>
      <c r="B82" s="44">
        <v>0</v>
      </c>
      <c r="D82" s="19">
        <f t="shared" si="18"/>
        <v>0</v>
      </c>
      <c r="E82" s="19">
        <f t="shared" si="20"/>
        <v>0</v>
      </c>
      <c r="F82" s="19">
        <f t="shared" si="21"/>
        <v>0</v>
      </c>
      <c r="G82" s="19">
        <f t="shared" si="22"/>
        <v>0</v>
      </c>
      <c r="H82" s="19">
        <f t="shared" si="23"/>
        <v>0</v>
      </c>
      <c r="I82" s="19">
        <f t="shared" si="24"/>
        <v>-0.024218455316501027</v>
      </c>
      <c r="J82" s="19">
        <f t="shared" si="25"/>
        <v>-0.037307664259502576</v>
      </c>
      <c r="K82" s="19">
        <f t="shared" si="26"/>
        <v>0.006056350665818347</v>
      </c>
      <c r="L82" s="19">
        <f t="shared" si="27"/>
        <v>0.05265822068093613</v>
      </c>
      <c r="M82" s="19">
        <f t="shared" si="15"/>
        <v>0.005880314555052595</v>
      </c>
      <c r="N82">
        <f t="shared" si="29"/>
        <v>0.005880314555052595</v>
      </c>
      <c r="O82" s="19">
        <f t="shared" si="28"/>
        <v>0.006</v>
      </c>
    </row>
    <row r="83" spans="1:15" ht="12.75">
      <c r="A83">
        <f t="shared" si="19"/>
        <v>10</v>
      </c>
      <c r="B83" s="44">
        <v>0</v>
      </c>
      <c r="D83" s="19">
        <f t="shared" si="18"/>
        <v>0</v>
      </c>
      <c r="E83" s="19">
        <f t="shared" si="20"/>
        <v>0</v>
      </c>
      <c r="F83" s="19">
        <f t="shared" si="21"/>
        <v>0</v>
      </c>
      <c r="G83" s="19">
        <f t="shared" si="22"/>
        <v>0</v>
      </c>
      <c r="H83" s="19">
        <f t="shared" si="23"/>
        <v>0</v>
      </c>
      <c r="I83" s="19">
        <f t="shared" si="24"/>
        <v>0</v>
      </c>
      <c r="J83" s="19">
        <f t="shared" si="25"/>
        <v>-0.006544604471500776</v>
      </c>
      <c r="K83" s="19">
        <f t="shared" si="26"/>
        <v>0.022364738812046512</v>
      </c>
      <c r="L83" s="19">
        <f t="shared" si="27"/>
        <v>0.05731614132338485</v>
      </c>
      <c r="M83" s="19">
        <f t="shared" si="15"/>
        <v>0.006422770736121616</v>
      </c>
      <c r="N83">
        <f t="shared" si="29"/>
        <v>0.006422770736121616</v>
      </c>
      <c r="O83" s="19">
        <f t="shared" si="28"/>
        <v>0.006</v>
      </c>
    </row>
    <row r="84" spans="1:15" ht="12.75">
      <c r="A84">
        <f t="shared" si="19"/>
        <v>11</v>
      </c>
      <c r="B84" s="44">
        <v>0</v>
      </c>
      <c r="D84" s="19">
        <f t="shared" si="18"/>
        <v>0</v>
      </c>
      <c r="E84" s="19">
        <f t="shared" si="20"/>
        <v>0</v>
      </c>
      <c r="F84" s="19">
        <f t="shared" si="21"/>
        <v>0</v>
      </c>
      <c r="G84" s="19">
        <f t="shared" si="22"/>
        <v>0</v>
      </c>
      <c r="H84" s="19">
        <f t="shared" si="23"/>
        <v>0</v>
      </c>
      <c r="I84" s="19">
        <f t="shared" si="24"/>
        <v>0</v>
      </c>
      <c r="J84" s="19">
        <f t="shared" si="25"/>
        <v>0</v>
      </c>
      <c r="K84" s="19">
        <f t="shared" si="26"/>
        <v>0.014454671641773643</v>
      </c>
      <c r="L84" s="19">
        <f t="shared" si="27"/>
        <v>0.037755606649332536</v>
      </c>
      <c r="M84" s="19">
        <f t="shared" si="15"/>
        <v>-0.0022853998586921664</v>
      </c>
      <c r="N84">
        <f t="shared" si="29"/>
        <v>-0.0022853998586921664</v>
      </c>
      <c r="O84" s="19">
        <f t="shared" si="28"/>
        <v>-0.002</v>
      </c>
    </row>
    <row r="85" spans="1:15" ht="12.75">
      <c r="A85">
        <f t="shared" si="19"/>
        <v>12</v>
      </c>
      <c r="B85" s="44">
        <v>0</v>
      </c>
      <c r="D85" s="19">
        <f t="shared" si="18"/>
        <v>0</v>
      </c>
      <c r="E85" s="19">
        <f t="shared" si="20"/>
        <v>0</v>
      </c>
      <c r="F85" s="19">
        <f t="shared" si="21"/>
        <v>0</v>
      </c>
      <c r="G85" s="19">
        <f t="shared" si="22"/>
        <v>0</v>
      </c>
      <c r="H85" s="19">
        <f t="shared" si="23"/>
        <v>0</v>
      </c>
      <c r="I85" s="19">
        <f t="shared" si="24"/>
        <v>0</v>
      </c>
      <c r="J85" s="19">
        <f t="shared" si="25"/>
        <v>0</v>
      </c>
      <c r="K85" s="19">
        <f t="shared" si="26"/>
        <v>0</v>
      </c>
      <c r="L85" s="19">
        <f t="shared" si="27"/>
        <v>0.011650467503779446</v>
      </c>
      <c r="M85" s="19">
        <f t="shared" si="15"/>
        <v>-0.017538174925006724</v>
      </c>
      <c r="N85">
        <f t="shared" si="29"/>
        <v>-0.017538174925006724</v>
      </c>
      <c r="O85" s="19">
        <f t="shared" si="28"/>
        <v>-0.018</v>
      </c>
    </row>
    <row r="86" spans="1:15" ht="12.75">
      <c r="A86">
        <f t="shared" si="19"/>
        <v>13</v>
      </c>
      <c r="B86" s="44">
        <v>0</v>
      </c>
      <c r="D86" s="19">
        <f t="shared" si="18"/>
        <v>0</v>
      </c>
      <c r="E86" s="19">
        <f t="shared" si="20"/>
        <v>0</v>
      </c>
      <c r="F86" s="19">
        <f t="shared" si="21"/>
        <v>0</v>
      </c>
      <c r="G86" s="19">
        <f t="shared" si="22"/>
        <v>0</v>
      </c>
      <c r="H86" s="19">
        <f t="shared" si="23"/>
        <v>0</v>
      </c>
      <c r="I86" s="19">
        <f t="shared" si="24"/>
        <v>0</v>
      </c>
      <c r="J86" s="19">
        <f t="shared" si="25"/>
        <v>0</v>
      </c>
      <c r="K86" s="19">
        <f t="shared" si="26"/>
        <v>0</v>
      </c>
      <c r="L86" s="19">
        <f t="shared" si="27"/>
        <v>0</v>
      </c>
      <c r="M86" s="19">
        <f t="shared" si="15"/>
        <v>-0.018336278349547645</v>
      </c>
      <c r="N86">
        <f t="shared" si="29"/>
        <v>-0.018336278349547645</v>
      </c>
      <c r="O86" s="19">
        <f t="shared" si="28"/>
        <v>-0.018</v>
      </c>
    </row>
    <row r="87" spans="1:15" ht="12.75">
      <c r="A87">
        <f t="shared" si="19"/>
        <v>14</v>
      </c>
      <c r="B87" s="44">
        <v>0</v>
      </c>
      <c r="D87" s="19">
        <f t="shared" si="18"/>
        <v>0</v>
      </c>
      <c r="E87" s="19">
        <f>$B$3*$B87+$B$4*($B86+$B88)</f>
        <v>0</v>
      </c>
      <c r="F87" s="19">
        <f t="shared" si="21"/>
        <v>0</v>
      </c>
      <c r="G87" s="19">
        <f t="shared" si="22"/>
        <v>0</v>
      </c>
      <c r="H87" s="19">
        <f t="shared" si="23"/>
        <v>0</v>
      </c>
      <c r="I87" s="19">
        <f t="shared" si="24"/>
        <v>0</v>
      </c>
      <c r="J87" s="19">
        <f t="shared" si="25"/>
        <v>0</v>
      </c>
      <c r="K87" s="19">
        <f t="shared" si="26"/>
        <v>0</v>
      </c>
      <c r="L87" s="19">
        <f t="shared" si="27"/>
        <v>0</v>
      </c>
      <c r="M87" s="19">
        <f t="shared" si="15"/>
        <v>-0.007483914270309114</v>
      </c>
      <c r="N87">
        <f t="shared" si="29"/>
        <v>-0.007483914270309114</v>
      </c>
      <c r="O87" s="19">
        <f t="shared" si="28"/>
        <v>-0.007</v>
      </c>
    </row>
    <row r="88" spans="1:15" ht="12.75">
      <c r="A88">
        <f t="shared" si="19"/>
        <v>15</v>
      </c>
      <c r="B88" s="44">
        <v>0</v>
      </c>
      <c r="D88" s="19">
        <f t="shared" si="18"/>
        <v>0</v>
      </c>
      <c r="E88" s="19">
        <f aca="true" t="shared" si="30" ref="E88:E97">$B$3*$B88+$B$4*($B87+$B89)</f>
        <v>0</v>
      </c>
      <c r="F88" s="19">
        <f t="shared" si="21"/>
        <v>0</v>
      </c>
      <c r="G88" s="19">
        <f t="shared" si="22"/>
        <v>0</v>
      </c>
      <c r="H88" s="19">
        <f t="shared" si="23"/>
        <v>0</v>
      </c>
      <c r="I88" s="19">
        <f t="shared" si="24"/>
        <v>0</v>
      </c>
      <c r="J88" s="19">
        <f t="shared" si="25"/>
        <v>0</v>
      </c>
      <c r="K88" s="19">
        <f t="shared" si="26"/>
        <v>0</v>
      </c>
      <c r="L88" s="19">
        <f t="shared" si="27"/>
        <v>0</v>
      </c>
      <c r="M88" s="19">
        <f t="shared" si="15"/>
        <v>0</v>
      </c>
      <c r="N88">
        <f t="shared" si="29"/>
        <v>0</v>
      </c>
      <c r="O88" s="19">
        <f t="shared" si="28"/>
        <v>0</v>
      </c>
    </row>
    <row r="89" spans="1:13" ht="12.75">
      <c r="A89">
        <f t="shared" si="19"/>
        <v>16</v>
      </c>
      <c r="B89" s="44">
        <v>0</v>
      </c>
      <c r="D89" s="19">
        <f t="shared" si="18"/>
        <v>0</v>
      </c>
      <c r="E89" s="19">
        <f t="shared" si="30"/>
        <v>0</v>
      </c>
      <c r="F89" s="19">
        <f t="shared" si="21"/>
        <v>0</v>
      </c>
      <c r="G89" s="19">
        <f t="shared" si="22"/>
        <v>0</v>
      </c>
      <c r="H89" s="19">
        <f t="shared" si="23"/>
        <v>0</v>
      </c>
      <c r="I89" s="19">
        <f t="shared" si="24"/>
        <v>0</v>
      </c>
      <c r="J89" s="19">
        <f t="shared" si="25"/>
        <v>0</v>
      </c>
      <c r="K89" s="19">
        <f t="shared" si="26"/>
        <v>0</v>
      </c>
      <c r="L89" s="19">
        <f t="shared" si="27"/>
        <v>0</v>
      </c>
      <c r="M89" s="19">
        <f t="shared" si="15"/>
        <v>0</v>
      </c>
    </row>
    <row r="90" spans="1:12" ht="12.75">
      <c r="A90">
        <f t="shared" si="19"/>
        <v>17</v>
      </c>
      <c r="B90" s="44">
        <v>0</v>
      </c>
      <c r="D90" s="19">
        <f t="shared" si="18"/>
        <v>0</v>
      </c>
      <c r="E90" s="19">
        <f t="shared" si="30"/>
        <v>0</v>
      </c>
      <c r="F90" s="19">
        <f t="shared" si="21"/>
        <v>0</v>
      </c>
      <c r="G90" s="19">
        <f t="shared" si="22"/>
        <v>0</v>
      </c>
      <c r="H90" s="19">
        <f t="shared" si="23"/>
        <v>0</v>
      </c>
      <c r="I90" s="19">
        <f t="shared" si="24"/>
        <v>0</v>
      </c>
      <c r="J90" s="19">
        <f t="shared" si="25"/>
        <v>0</v>
      </c>
      <c r="K90" s="19">
        <f t="shared" si="26"/>
        <v>0</v>
      </c>
      <c r="L90" s="19">
        <f t="shared" si="27"/>
        <v>0</v>
      </c>
    </row>
    <row r="91" spans="1:11" ht="12.75">
      <c r="A91">
        <f t="shared" si="19"/>
        <v>18</v>
      </c>
      <c r="B91" s="44">
        <v>0</v>
      </c>
      <c r="D91" s="19">
        <f t="shared" si="18"/>
        <v>0</v>
      </c>
      <c r="E91" s="19">
        <f t="shared" si="30"/>
        <v>0</v>
      </c>
      <c r="F91" s="19">
        <f t="shared" si="21"/>
        <v>0</v>
      </c>
      <c r="G91" s="19">
        <f t="shared" si="22"/>
        <v>0</v>
      </c>
      <c r="H91" s="19">
        <f t="shared" si="23"/>
        <v>0</v>
      </c>
      <c r="I91" s="19">
        <f t="shared" si="24"/>
        <v>0</v>
      </c>
      <c r="J91" s="19">
        <f t="shared" si="25"/>
        <v>0</v>
      </c>
      <c r="K91" s="19">
        <f t="shared" si="26"/>
        <v>0</v>
      </c>
    </row>
    <row r="92" spans="1:10" ht="12.75">
      <c r="A92">
        <f t="shared" si="19"/>
        <v>19</v>
      </c>
      <c r="B92" s="44">
        <v>0</v>
      </c>
      <c r="D92" s="19">
        <f t="shared" si="18"/>
        <v>0</v>
      </c>
      <c r="E92" s="19">
        <f t="shared" si="30"/>
        <v>0</v>
      </c>
      <c r="F92" s="19">
        <f t="shared" si="21"/>
        <v>0</v>
      </c>
      <c r="G92" s="19">
        <f t="shared" si="22"/>
        <v>0</v>
      </c>
      <c r="H92" s="19">
        <f t="shared" si="23"/>
        <v>0</v>
      </c>
      <c r="I92" s="19">
        <f t="shared" si="24"/>
        <v>0</v>
      </c>
      <c r="J92" s="19">
        <f t="shared" si="25"/>
        <v>0</v>
      </c>
    </row>
    <row r="93" spans="1:9" ht="12.75">
      <c r="A93">
        <f t="shared" si="19"/>
        <v>20</v>
      </c>
      <c r="B93" s="44">
        <v>0</v>
      </c>
      <c r="D93" s="19">
        <f t="shared" si="18"/>
        <v>0</v>
      </c>
      <c r="E93" s="19">
        <f t="shared" si="30"/>
        <v>0</v>
      </c>
      <c r="F93" s="19">
        <f t="shared" si="21"/>
        <v>0</v>
      </c>
      <c r="G93" s="19">
        <f t="shared" si="22"/>
        <v>0</v>
      </c>
      <c r="H93" s="19">
        <f t="shared" si="23"/>
        <v>0</v>
      </c>
      <c r="I93" s="19">
        <f t="shared" si="24"/>
        <v>0</v>
      </c>
    </row>
    <row r="94" spans="1:8" ht="12.75">
      <c r="A94">
        <f t="shared" si="19"/>
        <v>21</v>
      </c>
      <c r="B94" s="44">
        <v>0</v>
      </c>
      <c r="D94" s="19">
        <f t="shared" si="18"/>
        <v>0</v>
      </c>
      <c r="E94" s="19">
        <f t="shared" si="30"/>
        <v>0</v>
      </c>
      <c r="F94" s="19">
        <f t="shared" si="21"/>
        <v>0</v>
      </c>
      <c r="G94" s="19">
        <f t="shared" si="22"/>
        <v>0</v>
      </c>
      <c r="H94" s="19">
        <f t="shared" si="23"/>
        <v>0</v>
      </c>
    </row>
    <row r="95" spans="1:7" ht="12.75">
      <c r="A95">
        <f t="shared" si="19"/>
        <v>22</v>
      </c>
      <c r="B95" s="44">
        <v>0</v>
      </c>
      <c r="D95" s="19">
        <f t="shared" si="18"/>
        <v>0</v>
      </c>
      <c r="E95" s="19">
        <f t="shared" si="30"/>
        <v>0</v>
      </c>
      <c r="F95" s="19">
        <f t="shared" si="21"/>
        <v>0</v>
      </c>
      <c r="G95" s="19">
        <f t="shared" si="22"/>
        <v>0</v>
      </c>
    </row>
    <row r="96" spans="1:6" ht="12.75">
      <c r="A96">
        <f t="shared" si="19"/>
        <v>23</v>
      </c>
      <c r="B96" s="44">
        <v>0</v>
      </c>
      <c r="D96" s="19">
        <f t="shared" si="18"/>
        <v>0</v>
      </c>
      <c r="E96" s="19">
        <f t="shared" si="30"/>
        <v>0</v>
      </c>
      <c r="F96" s="19">
        <f t="shared" si="21"/>
        <v>0</v>
      </c>
    </row>
    <row r="97" spans="1:6" ht="12.75">
      <c r="A97">
        <f t="shared" si="19"/>
        <v>24</v>
      </c>
      <c r="B97" s="44">
        <v>0</v>
      </c>
      <c r="D97" s="19">
        <f t="shared" si="18"/>
        <v>0</v>
      </c>
      <c r="E97" s="19">
        <f t="shared" si="30"/>
        <v>0</v>
      </c>
      <c r="F97"/>
    </row>
    <row r="98" spans="1:6" ht="12.75">
      <c r="A98">
        <f t="shared" si="19"/>
        <v>25</v>
      </c>
      <c r="B98" s="44">
        <v>0</v>
      </c>
      <c r="D98" s="19">
        <f t="shared" si="18"/>
        <v>0</v>
      </c>
      <c r="F98"/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79">
      <selection activeCell="B135" sqref="B135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12000</v>
      </c>
      <c r="H2" s="5" t="s">
        <v>1</v>
      </c>
      <c r="I2" s="20" t="s">
        <v>3</v>
      </c>
      <c r="J2" s="7"/>
      <c r="K2" s="33">
        <v>8000</v>
      </c>
      <c r="M2" s="49">
        <f>IF(K2&gt;G2,"FEHLER, fgu &gt; fgo","")</f>
      </c>
    </row>
    <row r="3" spans="1:11" ht="12.75">
      <c r="A3" s="9">
        <v>0</v>
      </c>
      <c r="B3" s="43">
        <v>0.8400000000000001</v>
      </c>
      <c r="C3" s="7" t="s">
        <v>4</v>
      </c>
      <c r="D3" s="9">
        <v>0</v>
      </c>
      <c r="E3" s="22">
        <f>akfaktor2</f>
        <v>0.48</v>
      </c>
      <c r="F3" s="7" t="s">
        <v>4</v>
      </c>
      <c r="G3" s="10"/>
      <c r="H3" s="9">
        <v>0</v>
      </c>
      <c r="I3" s="22">
        <f>akfaktor</f>
        <v>0.32</v>
      </c>
      <c r="J3" s="7" t="s">
        <v>4</v>
      </c>
      <c r="K3" s="34"/>
    </row>
    <row r="4" spans="1:11" ht="12.75">
      <c r="A4" s="9">
        <v>1</v>
      </c>
      <c r="B4" s="43">
        <v>-0.04892384846604164</v>
      </c>
      <c r="C4" s="7" t="s">
        <v>5</v>
      </c>
      <c r="D4" s="9">
        <v>1</v>
      </c>
      <c r="E4" s="22">
        <f>akfaktor2*SIN(D4*PI()*akfaktor2)/(D4*PI()*akfaktor2)</f>
        <v>0.3176817743343841</v>
      </c>
      <c r="F4" s="7" t="s">
        <v>5</v>
      </c>
      <c r="G4" s="11" t="s">
        <v>2</v>
      </c>
      <c r="H4" s="9">
        <v>1</v>
      </c>
      <c r="I4" s="22">
        <f aca="true" t="shared" si="0" ref="I4:I13">akfaktor*SIN(H4*PI()*akfaktor)/(H4*PI()*akfaktor)</f>
        <v>0.26875792586834246</v>
      </c>
      <c r="J4" s="7" t="s">
        <v>5</v>
      </c>
      <c r="K4" s="35" t="s">
        <v>2</v>
      </c>
    </row>
    <row r="5" spans="1:11" ht="12.75">
      <c r="A5" s="9">
        <v>2</v>
      </c>
      <c r="B5" s="43">
        <v>0.1240602943877866</v>
      </c>
      <c r="C5" s="7" t="s">
        <v>6</v>
      </c>
      <c r="D5" s="9">
        <v>2</v>
      </c>
      <c r="E5" s="22">
        <f aca="true" t="shared" si="1" ref="E5:E13">akfaktor2*SIN(D5*PI()*akfaktor2)/(D5*PI()*akfaktor2)</f>
        <v>0.019947403655450117</v>
      </c>
      <c r="F5" s="7" t="s">
        <v>6</v>
      </c>
      <c r="G5" s="37">
        <v>50000</v>
      </c>
      <c r="H5" s="9">
        <v>2</v>
      </c>
      <c r="I5" s="22">
        <f t="shared" si="0"/>
        <v>0.1440076980432367</v>
      </c>
      <c r="J5" s="7" t="s">
        <v>6</v>
      </c>
      <c r="K5" s="33">
        <v>50000</v>
      </c>
    </row>
    <row r="6" spans="1:11" ht="12.75">
      <c r="A6" s="9">
        <v>3</v>
      </c>
      <c r="B6" s="43">
        <v>0.11752218343004589</v>
      </c>
      <c r="C6" s="7" t="s">
        <v>7</v>
      </c>
      <c r="D6" s="9">
        <v>3</v>
      </c>
      <c r="E6" s="22">
        <f t="shared" si="1"/>
        <v>-0.10422391432641252</v>
      </c>
      <c r="F6" s="7" t="s">
        <v>7</v>
      </c>
      <c r="G6" s="10"/>
      <c r="H6" s="9">
        <v>3</v>
      </c>
      <c r="I6" s="22">
        <f t="shared" si="0"/>
        <v>0.013298269103633362</v>
      </c>
      <c r="J6" s="7" t="s">
        <v>7</v>
      </c>
      <c r="K6" s="34"/>
    </row>
    <row r="7" spans="1:11" ht="12.75">
      <c r="A7" s="9">
        <v>4</v>
      </c>
      <c r="B7" s="43">
        <v>-0.041525383233140034</v>
      </c>
      <c r="C7" s="7" t="s">
        <v>8</v>
      </c>
      <c r="D7" s="9">
        <v>4</v>
      </c>
      <c r="E7" s="22">
        <f t="shared" si="1"/>
        <v>-0.019790112419626214</v>
      </c>
      <c r="F7" s="7" t="s">
        <v>8</v>
      </c>
      <c r="G7" s="10"/>
      <c r="H7" s="9">
        <v>4</v>
      </c>
      <c r="I7" s="22">
        <f t="shared" si="0"/>
        <v>-0.06131549565276625</v>
      </c>
      <c r="J7" s="7" t="s">
        <v>8</v>
      </c>
      <c r="K7" s="34"/>
    </row>
    <row r="8" spans="1:11" ht="12.75">
      <c r="A8" s="9">
        <v>5</v>
      </c>
      <c r="B8" s="43">
        <v>-0.12109227658250513</v>
      </c>
      <c r="C8" s="7" t="s">
        <v>9</v>
      </c>
      <c r="D8" s="9">
        <v>5</v>
      </c>
      <c r="E8" s="22">
        <f t="shared" si="1"/>
        <v>0.060546138291252556</v>
      </c>
      <c r="F8" s="7" t="s">
        <v>9</v>
      </c>
      <c r="G8" s="11" t="s">
        <v>19</v>
      </c>
      <c r="H8" s="9">
        <v>5</v>
      </c>
      <c r="I8" s="22">
        <f t="shared" si="0"/>
        <v>-0.06054613829125256</v>
      </c>
      <c r="J8" s="7" t="s">
        <v>9</v>
      </c>
      <c r="K8" s="35" t="s">
        <v>18</v>
      </c>
    </row>
    <row r="9" spans="1:11" ht="12.75">
      <c r="A9" s="9">
        <v>6</v>
      </c>
      <c r="B9" s="43">
        <v>-0.03272302235750388</v>
      </c>
      <c r="C9" s="7" t="s">
        <v>10</v>
      </c>
      <c r="D9" s="9">
        <v>6</v>
      </c>
      <c r="E9" s="22">
        <f t="shared" si="1"/>
        <v>0.019529614077753114</v>
      </c>
      <c r="F9" s="7" t="s">
        <v>10</v>
      </c>
      <c r="G9" s="10">
        <f>2*$G$2/$G$5</f>
        <v>0.48</v>
      </c>
      <c r="H9" s="9">
        <v>6</v>
      </c>
      <c r="I9" s="22">
        <f t="shared" si="0"/>
        <v>-0.013193408279750763</v>
      </c>
      <c r="J9" s="7" t="s">
        <v>10</v>
      </c>
      <c r="K9" s="34">
        <f>2*$K$2/$K$5</f>
        <v>0.32</v>
      </c>
    </row>
    <row r="10" spans="1:11" ht="12.75">
      <c r="A10" s="9">
        <v>7</v>
      </c>
      <c r="B10" s="43">
        <v>0.07227335820886821</v>
      </c>
      <c r="C10" s="7" t="s">
        <v>11</v>
      </c>
      <c r="D10" s="9">
        <v>7</v>
      </c>
      <c r="E10" s="22">
        <f t="shared" si="1"/>
        <v>-0.0411450565837819</v>
      </c>
      <c r="F10" s="7" t="s">
        <v>11</v>
      </c>
      <c r="G10" s="10"/>
      <c r="H10" s="9">
        <v>7</v>
      </c>
      <c r="I10" s="22">
        <f t="shared" si="0"/>
        <v>0.031128301625086313</v>
      </c>
      <c r="J10" s="7" t="s">
        <v>11</v>
      </c>
      <c r="K10" s="34"/>
    </row>
    <row r="11" spans="1:11" ht="12.75">
      <c r="A11" s="9">
        <v>8</v>
      </c>
      <c r="B11" s="43">
        <v>0.05825233751889723</v>
      </c>
      <c r="C11" s="7" t="s">
        <v>12</v>
      </c>
      <c r="D11" s="9">
        <v>8</v>
      </c>
      <c r="E11" s="22">
        <f t="shared" si="1"/>
        <v>-0.01916836964649254</v>
      </c>
      <c r="F11" s="7" t="s">
        <v>12</v>
      </c>
      <c r="G11" s="10"/>
      <c r="H11" s="9">
        <v>8</v>
      </c>
      <c r="I11" s="22">
        <f t="shared" si="0"/>
        <v>0.03908396787240469</v>
      </c>
      <c r="J11" s="7" t="s">
        <v>12</v>
      </c>
      <c r="K11" s="34"/>
    </row>
    <row r="12" spans="1:11" ht="12.75">
      <c r="A12" s="9">
        <v>9</v>
      </c>
      <c r="B12" s="43">
        <v>-0.016842249044647078</v>
      </c>
      <c r="C12" s="7" t="s">
        <v>13</v>
      </c>
      <c r="D12" s="9">
        <v>9</v>
      </c>
      <c r="E12" s="22">
        <f t="shared" si="1"/>
        <v>0.029861991763149156</v>
      </c>
      <c r="F12" s="7" t="s">
        <v>13</v>
      </c>
      <c r="G12" s="10"/>
      <c r="H12" s="9">
        <v>9</v>
      </c>
      <c r="I12" s="22">
        <f t="shared" si="0"/>
        <v>0.013019742718502078</v>
      </c>
      <c r="J12" s="7" t="s">
        <v>13</v>
      </c>
      <c r="K12" s="34"/>
    </row>
    <row r="13" spans="1:11" ht="12.75">
      <c r="A13" s="9">
        <v>10</v>
      </c>
      <c r="B13" s="43">
        <v>-0.03741957135154557</v>
      </c>
      <c r="C13" s="7" t="s">
        <v>14</v>
      </c>
      <c r="D13" s="9">
        <v>10</v>
      </c>
      <c r="E13" s="22">
        <f t="shared" si="1"/>
        <v>0.018709785675772795</v>
      </c>
      <c r="F13" s="7" t="s">
        <v>14</v>
      </c>
      <c r="G13" s="10"/>
      <c r="H13" s="9">
        <v>10</v>
      </c>
      <c r="I13" s="22">
        <f t="shared" si="0"/>
        <v>-0.01870978567577277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2" ref="B23:B33">K23-E3</f>
        <v>0.52</v>
      </c>
      <c r="C23" s="10"/>
      <c r="D23" s="9">
        <v>0</v>
      </c>
      <c r="E23" s="21">
        <f>E3-I3</f>
        <v>0.15999999999999998</v>
      </c>
      <c r="F23" s="23"/>
      <c r="G23" s="9">
        <v>0</v>
      </c>
      <c r="H23" s="21">
        <f>K23-E23</f>
        <v>0.8400000000000001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2"/>
        <v>-0.3176817743343841</v>
      </c>
      <c r="C24" s="10"/>
      <c r="D24" s="9">
        <v>1</v>
      </c>
      <c r="E24" s="21">
        <f aca="true" t="shared" si="3" ref="E24:E33">E4-I4</f>
        <v>0.04892384846604164</v>
      </c>
      <c r="F24" s="23"/>
      <c r="G24" s="9">
        <v>1</v>
      </c>
      <c r="H24" s="21">
        <f aca="true" t="shared" si="4" ref="H24:H33">K24-E24</f>
        <v>-0.04892384846604164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2"/>
        <v>-0.019947403655450117</v>
      </c>
      <c r="C25" s="10"/>
      <c r="D25" s="9">
        <v>2</v>
      </c>
      <c r="E25" s="21">
        <f t="shared" si="3"/>
        <v>-0.1240602943877866</v>
      </c>
      <c r="F25" s="23"/>
      <c r="G25" s="9">
        <v>2</v>
      </c>
      <c r="H25" s="21">
        <f t="shared" si="4"/>
        <v>0.1240602943877866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2"/>
        <v>0.10422391432641252</v>
      </c>
      <c r="C26" s="10"/>
      <c r="D26" s="9">
        <v>3</v>
      </c>
      <c r="E26" s="21">
        <f t="shared" si="3"/>
        <v>-0.11752218343004589</v>
      </c>
      <c r="F26" s="23"/>
      <c r="G26" s="9">
        <v>3</v>
      </c>
      <c r="H26" s="21">
        <f t="shared" si="4"/>
        <v>0.11752218343004589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2"/>
        <v>0.019790112419626214</v>
      </c>
      <c r="C27" s="10"/>
      <c r="D27" s="9">
        <v>4</v>
      </c>
      <c r="E27" s="21">
        <f t="shared" si="3"/>
        <v>0.041525383233140034</v>
      </c>
      <c r="F27" s="23"/>
      <c r="G27" s="9">
        <v>4</v>
      </c>
      <c r="H27" s="21">
        <f t="shared" si="4"/>
        <v>-0.041525383233140034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2"/>
        <v>-0.060546138291252556</v>
      </c>
      <c r="C28" s="10"/>
      <c r="D28" s="9">
        <v>5</v>
      </c>
      <c r="E28" s="21">
        <f t="shared" si="3"/>
        <v>0.12109227658250513</v>
      </c>
      <c r="F28" s="23"/>
      <c r="G28" s="9">
        <v>5</v>
      </c>
      <c r="H28" s="21">
        <f t="shared" si="4"/>
        <v>-0.12109227658250513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2"/>
        <v>-0.019529614077753114</v>
      </c>
      <c r="C29" s="10"/>
      <c r="D29" s="9">
        <v>6</v>
      </c>
      <c r="E29" s="21">
        <f t="shared" si="3"/>
        <v>0.03272302235750388</v>
      </c>
      <c r="F29" s="23"/>
      <c r="G29" s="9">
        <v>6</v>
      </c>
      <c r="H29" s="21">
        <f t="shared" si="4"/>
        <v>-0.03272302235750388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2"/>
        <v>0.0411450565837819</v>
      </c>
      <c r="C30" s="10"/>
      <c r="D30" s="9">
        <v>7</v>
      </c>
      <c r="E30" s="21">
        <f t="shared" si="3"/>
        <v>-0.07227335820886821</v>
      </c>
      <c r="F30" s="23"/>
      <c r="G30" s="9">
        <v>7</v>
      </c>
      <c r="H30" s="21">
        <f t="shared" si="4"/>
        <v>0.07227335820886821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2"/>
        <v>0.01916836964649254</v>
      </c>
      <c r="C31" s="10"/>
      <c r="D31" s="9">
        <v>8</v>
      </c>
      <c r="E31" s="21">
        <f t="shared" si="3"/>
        <v>-0.05825233751889723</v>
      </c>
      <c r="F31" s="23"/>
      <c r="G31" s="9">
        <v>8</v>
      </c>
      <c r="H31" s="21">
        <f t="shared" si="4"/>
        <v>0.05825233751889723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2"/>
        <v>-0.029861991763149156</v>
      </c>
      <c r="C32" s="10"/>
      <c r="D32" s="9">
        <v>9</v>
      </c>
      <c r="E32" s="21">
        <f t="shared" si="3"/>
        <v>0.016842249044647078</v>
      </c>
      <c r="F32" s="23"/>
      <c r="G32" s="9">
        <v>9</v>
      </c>
      <c r="H32" s="21">
        <f t="shared" si="4"/>
        <v>-0.016842249044647078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2"/>
        <v>-0.018709785675772795</v>
      </c>
      <c r="C33" s="10"/>
      <c r="D33" s="9">
        <v>10</v>
      </c>
      <c r="E33" s="21">
        <f t="shared" si="3"/>
        <v>0.03741957135154557</v>
      </c>
      <c r="F33" s="23"/>
      <c r="G33" s="9">
        <v>10</v>
      </c>
      <c r="H33" s="21">
        <f t="shared" si="4"/>
        <v>-0.03741957135154557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4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  <c r="N47" t="s">
        <v>47</v>
      </c>
    </row>
    <row r="48" spans="1:14" ht="12.75">
      <c r="A48">
        <f>nunten</f>
        <v>-25</v>
      </c>
      <c r="B48" s="44">
        <v>0</v>
      </c>
      <c r="D48" s="19">
        <f aca="true" t="shared" si="5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>
        <v>0</v>
      </c>
    </row>
    <row r="49" spans="1:14" ht="12.75">
      <c r="A49">
        <f>A48+1</f>
        <v>-24</v>
      </c>
      <c r="B49" s="44">
        <v>0</v>
      </c>
      <c r="D49" s="19">
        <f t="shared" si="5"/>
        <v>0</v>
      </c>
      <c r="E49" s="19">
        <f aca="true" t="shared" si="6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  <c r="N49">
        <v>0</v>
      </c>
    </row>
    <row r="50" spans="1:14" ht="12.75">
      <c r="A50">
        <f aca="true" t="shared" si="7" ref="A50:A98">A49+1</f>
        <v>-23</v>
      </c>
      <c r="B50" s="44">
        <v>0</v>
      </c>
      <c r="D50" s="19">
        <f t="shared" si="5"/>
        <v>0</v>
      </c>
      <c r="E50" s="19">
        <f t="shared" si="6"/>
        <v>0</v>
      </c>
      <c r="F50" s="19">
        <f aca="true" t="shared" si="8" ref="F50:F59">$B$3*$B50+$B$4*($B49+$B51)+$B$5*($B48+$B52)</f>
        <v>0</v>
      </c>
      <c r="G50" s="40"/>
      <c r="H50" s="40"/>
      <c r="I50" s="40"/>
      <c r="J50" s="40"/>
      <c r="K50" s="40"/>
      <c r="L50" s="40"/>
      <c r="M50" s="40"/>
      <c r="N50">
        <v>0</v>
      </c>
    </row>
    <row r="51" spans="1:14" ht="12.75">
      <c r="A51">
        <f t="shared" si="7"/>
        <v>-22</v>
      </c>
      <c r="B51" s="44">
        <v>0</v>
      </c>
      <c r="D51" s="19">
        <f t="shared" si="5"/>
        <v>0</v>
      </c>
      <c r="E51" s="19">
        <f t="shared" si="6"/>
        <v>0</v>
      </c>
      <c r="F51" s="19">
        <f t="shared" si="8"/>
        <v>0</v>
      </c>
      <c r="G51" s="19">
        <f aca="true" t="shared" si="9" ref="G51:G60">$B$3*$B51+$B$4*($B50+$B52)+$B$5*($B49+$B53)+$B$6*($B48+$B54)</f>
        <v>0</v>
      </c>
      <c r="H51" s="40"/>
      <c r="I51" s="40"/>
      <c r="J51" s="40"/>
      <c r="K51" s="40"/>
      <c r="L51" s="40"/>
      <c r="M51" s="40"/>
      <c r="N51">
        <v>0</v>
      </c>
    </row>
    <row r="52" spans="1:14" ht="12.75">
      <c r="A52">
        <f t="shared" si="7"/>
        <v>-21</v>
      </c>
      <c r="B52" s="44">
        <v>0</v>
      </c>
      <c r="D52" s="19">
        <f t="shared" si="5"/>
        <v>0</v>
      </c>
      <c r="E52" s="19">
        <f t="shared" si="6"/>
        <v>0</v>
      </c>
      <c r="F52" s="19">
        <f t="shared" si="8"/>
        <v>0</v>
      </c>
      <c r="G52" s="19">
        <f t="shared" si="9"/>
        <v>0</v>
      </c>
      <c r="H52" s="19">
        <f aca="true" t="shared" si="10" ref="H52:H61">$B$3*$B52+$B$4*($B51+$B53)+$B$5*($B50+$B54)+$B$6*($B49+$B55)+$B$7*($B48+$B56)</f>
        <v>0</v>
      </c>
      <c r="I52" s="40"/>
      <c r="J52" s="40"/>
      <c r="K52" s="40"/>
      <c r="L52" s="40"/>
      <c r="M52" s="40"/>
      <c r="N52">
        <v>0</v>
      </c>
    </row>
    <row r="53" spans="1:14" ht="12.75">
      <c r="A53">
        <f t="shared" si="7"/>
        <v>-20</v>
      </c>
      <c r="B53" s="44">
        <v>0</v>
      </c>
      <c r="D53" s="19">
        <f t="shared" si="5"/>
        <v>0</v>
      </c>
      <c r="E53" s="19">
        <f t="shared" si="6"/>
        <v>0</v>
      </c>
      <c r="F53" s="19">
        <f t="shared" si="8"/>
        <v>0</v>
      </c>
      <c r="G53" s="19">
        <f t="shared" si="9"/>
        <v>0</v>
      </c>
      <c r="H53" s="19">
        <f t="shared" si="10"/>
        <v>0</v>
      </c>
      <c r="I53" s="19">
        <f aca="true" t="shared" si="11" ref="I53:I62">$B$3*$B53+$B$4*($B52+$B54)+$B$5*($B51+$B55)+$B$6*($B50+$B56)+$B$7*($B49+$B57)+$B$8*($B48+$B58)</f>
        <v>0</v>
      </c>
      <c r="J53" s="40"/>
      <c r="K53" s="40"/>
      <c r="L53" s="40"/>
      <c r="M53" s="40"/>
      <c r="N53">
        <v>0</v>
      </c>
    </row>
    <row r="54" spans="1:14" ht="12.75">
      <c r="A54">
        <f t="shared" si="7"/>
        <v>-19</v>
      </c>
      <c r="B54" s="44">
        <v>0</v>
      </c>
      <c r="D54" s="19">
        <f t="shared" si="5"/>
        <v>0</v>
      </c>
      <c r="E54" s="19">
        <f t="shared" si="6"/>
        <v>0</v>
      </c>
      <c r="F54" s="19">
        <f t="shared" si="8"/>
        <v>0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19">
        <f aca="true" t="shared" si="12" ref="J54:J63">$B$3*$B54+$B$4*($B53+$B55)+$B$5*($B52+$B56)+$B$6*($B51+$B57)+$B$7*($B50+$B58)+$B$8*($B49+$B59)+$B$9*($B48+$B60)</f>
        <v>0</v>
      </c>
      <c r="K54" s="40"/>
      <c r="L54" s="40"/>
      <c r="M54" s="40"/>
      <c r="N54">
        <v>0</v>
      </c>
    </row>
    <row r="55" spans="1:14" ht="12.75">
      <c r="A55">
        <f t="shared" si="7"/>
        <v>-18</v>
      </c>
      <c r="B55" s="44">
        <v>0</v>
      </c>
      <c r="D55" s="19">
        <f t="shared" si="5"/>
        <v>0</v>
      </c>
      <c r="E55" s="19">
        <f t="shared" si="6"/>
        <v>0</v>
      </c>
      <c r="F55" s="19">
        <f t="shared" si="8"/>
        <v>0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19">
        <f t="shared" si="12"/>
        <v>0</v>
      </c>
      <c r="K55" s="19">
        <f aca="true" t="shared" si="13" ref="K55:K67">$B$3*$B55+$B$4*($B54+$B56)+$B$5*($B53+$B57)+$B$6*($B52+$B58)+$B$7*($B51+$B59)+$B$8*($B50+$B60)+$B$9*($B49+$B61)+$B$10*($B48+$B62)</f>
        <v>0</v>
      </c>
      <c r="L55" s="40"/>
      <c r="M55" s="40"/>
      <c r="N55">
        <v>0</v>
      </c>
    </row>
    <row r="56" spans="1:14" ht="12.75">
      <c r="A56">
        <f t="shared" si="7"/>
        <v>-17</v>
      </c>
      <c r="B56" s="44">
        <v>0</v>
      </c>
      <c r="D56" s="19">
        <f t="shared" si="5"/>
        <v>0</v>
      </c>
      <c r="E56" s="19">
        <f t="shared" si="6"/>
        <v>0</v>
      </c>
      <c r="F56" s="19">
        <f t="shared" si="8"/>
        <v>0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19">
        <f t="shared" si="12"/>
        <v>0</v>
      </c>
      <c r="K56" s="19">
        <f t="shared" si="13"/>
        <v>0</v>
      </c>
      <c r="L56" s="19">
        <f aca="true" t="shared" si="14" ref="L56:L67">$B$3*$B56+$B$4*($B55+$B57)+$B$5*($B54+$B58)+$B$6*($B53+$B59)+$B$7*($B52+$B60)+$B$8*($B51+$B61)+$B$9*($B50+$B62)+$B$10*($B49+$B63)+$B$11*($B48+$B64)</f>
        <v>0</v>
      </c>
      <c r="M56" s="40"/>
      <c r="N56">
        <v>0</v>
      </c>
    </row>
    <row r="57" spans="1:14" ht="12.75">
      <c r="A57">
        <f t="shared" si="7"/>
        <v>-16</v>
      </c>
      <c r="B57" s="44">
        <v>0</v>
      </c>
      <c r="D57" s="19">
        <f t="shared" si="5"/>
        <v>0</v>
      </c>
      <c r="E57" s="19">
        <f t="shared" si="6"/>
        <v>0</v>
      </c>
      <c r="F57" s="19">
        <f t="shared" si="8"/>
        <v>0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19">
        <f t="shared" si="12"/>
        <v>0</v>
      </c>
      <c r="K57" s="19">
        <f t="shared" si="13"/>
        <v>0</v>
      </c>
      <c r="L57" s="19">
        <f t="shared" si="14"/>
        <v>0</v>
      </c>
      <c r="M57" s="19">
        <v>0</v>
      </c>
      <c r="N57">
        <v>0</v>
      </c>
    </row>
    <row r="58" spans="1:15" ht="12.75">
      <c r="A58">
        <f t="shared" si="7"/>
        <v>-15</v>
      </c>
      <c r="B58" s="44">
        <v>0</v>
      </c>
      <c r="D58" s="19">
        <f>$B$3*$B58</f>
        <v>0</v>
      </c>
      <c r="E58" s="19">
        <f t="shared" si="6"/>
        <v>0</v>
      </c>
      <c r="F58" s="19">
        <f t="shared" si="8"/>
        <v>0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19">
        <f t="shared" si="12"/>
        <v>0</v>
      </c>
      <c r="K58" s="19">
        <f t="shared" si="13"/>
        <v>0</v>
      </c>
      <c r="L58" s="19">
        <f t="shared" si="14"/>
        <v>0</v>
      </c>
      <c r="M58" s="19">
        <f aca="true" t="shared" si="15" ref="M58:N73">$B$3*$B58+$B$4*($B57+$B59)+$B$5*($B56+$B60)+$B$6*($B55+$B61)+$B$7*($B54+$B62)+$B$8*($B53+$B63)+$B$9*($B52+$B64)+$B$10*($B51+$B65)+$B$11*($B50+$B66)+$B$12*($B49+$B67)+$B$13*($B48+$B68)</f>
        <v>0</v>
      </c>
      <c r="N58">
        <v>0</v>
      </c>
      <c r="O58" s="19">
        <f aca="true" t="shared" si="16" ref="O58:O72">ROUND(N58,3)</f>
        <v>0</v>
      </c>
    </row>
    <row r="59" spans="1:15" ht="12.75">
      <c r="A59">
        <f t="shared" si="7"/>
        <v>-14</v>
      </c>
      <c r="B59" s="44">
        <v>0</v>
      </c>
      <c r="D59" s="19">
        <f aca="true" t="shared" si="17" ref="D59:D98">$B$3*$B59</f>
        <v>0</v>
      </c>
      <c r="E59" s="19">
        <f>$B$3*$B59+$B$4*($B58+$B60)</f>
        <v>0</v>
      </c>
      <c r="F59" s="19">
        <f t="shared" si="8"/>
        <v>0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19">
        <f t="shared" si="12"/>
        <v>0</v>
      </c>
      <c r="K59" s="19">
        <f t="shared" si="13"/>
        <v>0</v>
      </c>
      <c r="L59" s="19">
        <f t="shared" si="14"/>
        <v>0</v>
      </c>
      <c r="M59" s="19">
        <f t="shared" si="15"/>
        <v>0</v>
      </c>
      <c r="N59">
        <f t="shared" si="15"/>
        <v>0</v>
      </c>
      <c r="O59" s="19">
        <f t="shared" si="16"/>
        <v>0</v>
      </c>
    </row>
    <row r="60" spans="1:15" ht="12.75">
      <c r="A60">
        <f t="shared" si="7"/>
        <v>-13</v>
      </c>
      <c r="B60" s="44">
        <v>0</v>
      </c>
      <c r="D60" s="19">
        <f t="shared" si="17"/>
        <v>0</v>
      </c>
      <c r="E60" s="19">
        <f aca="true" t="shared" si="18" ref="E60:E86">$B$3*$B60+$B$4*($B59+$B61)</f>
        <v>0</v>
      </c>
      <c r="F60" s="19">
        <f>$B$3*$B60+$B$4*($B59+$B61)+$B$5*($B58+$B62)</f>
        <v>0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19">
        <f t="shared" si="12"/>
        <v>0</v>
      </c>
      <c r="K60" s="19">
        <f t="shared" si="13"/>
        <v>0</v>
      </c>
      <c r="L60" s="19">
        <f t="shared" si="14"/>
        <v>0</v>
      </c>
      <c r="M60" s="19">
        <f t="shared" si="15"/>
        <v>0</v>
      </c>
      <c r="N60">
        <f t="shared" si="15"/>
        <v>0</v>
      </c>
      <c r="O60" s="19">
        <f t="shared" si="16"/>
        <v>0</v>
      </c>
    </row>
    <row r="61" spans="1:15" ht="12.75">
      <c r="A61">
        <f t="shared" si="7"/>
        <v>-12</v>
      </c>
      <c r="B61" s="44">
        <v>0</v>
      </c>
      <c r="D61" s="19">
        <f t="shared" si="17"/>
        <v>0</v>
      </c>
      <c r="E61" s="19">
        <f t="shared" si="18"/>
        <v>0</v>
      </c>
      <c r="F61" s="19">
        <f aca="true" t="shared" si="19" ref="F61:F96">$B$3*$B61+$B$4*($B60+$B62)+$B$5*($B59+$B63)</f>
        <v>0</v>
      </c>
      <c r="G61" s="19">
        <f>$B$3*$B61+$B$4*($B60+$B62)+$B$5*($B59+$B63)+$B$6*($B58+$B64)</f>
        <v>0</v>
      </c>
      <c r="H61" s="19">
        <f t="shared" si="10"/>
        <v>0</v>
      </c>
      <c r="I61" s="19">
        <f t="shared" si="11"/>
        <v>0</v>
      </c>
      <c r="J61" s="19">
        <f t="shared" si="12"/>
        <v>0</v>
      </c>
      <c r="K61" s="19">
        <f t="shared" si="13"/>
        <v>0</v>
      </c>
      <c r="L61" s="19">
        <f t="shared" si="14"/>
        <v>0</v>
      </c>
      <c r="M61" s="19">
        <f t="shared" si="15"/>
        <v>-0.01247319045051519</v>
      </c>
      <c r="N61">
        <f t="shared" si="15"/>
        <v>-0.01247319045051519</v>
      </c>
      <c r="O61" s="19">
        <f t="shared" si="16"/>
        <v>-0.012</v>
      </c>
    </row>
    <row r="62" spans="1:15" ht="12.75">
      <c r="A62">
        <f t="shared" si="7"/>
        <v>-11</v>
      </c>
      <c r="B62" s="44">
        <v>0</v>
      </c>
      <c r="D62" s="19">
        <f t="shared" si="17"/>
        <v>0</v>
      </c>
      <c r="E62" s="19">
        <f t="shared" si="18"/>
        <v>0</v>
      </c>
      <c r="F62" s="19">
        <f t="shared" si="19"/>
        <v>0</v>
      </c>
      <c r="G62" s="19">
        <f aca="true" t="shared" si="20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1"/>
        <v>0</v>
      </c>
      <c r="J62" s="19">
        <f t="shared" si="12"/>
        <v>0</v>
      </c>
      <c r="K62" s="19">
        <f t="shared" si="13"/>
        <v>0</v>
      </c>
      <c r="L62" s="19">
        <f t="shared" si="14"/>
        <v>0</v>
      </c>
      <c r="M62" s="19">
        <f t="shared" si="15"/>
        <v>-0.030560463915912738</v>
      </c>
      <c r="N62">
        <f t="shared" si="15"/>
        <v>-0.030560463915912738</v>
      </c>
      <c r="O62" s="19">
        <f t="shared" si="16"/>
        <v>-0.031</v>
      </c>
    </row>
    <row r="63" spans="1:15" ht="12.75">
      <c r="A63">
        <f t="shared" si="7"/>
        <v>-10</v>
      </c>
      <c r="B63" s="44">
        <v>0</v>
      </c>
      <c r="D63" s="19">
        <f t="shared" si="17"/>
        <v>0</v>
      </c>
      <c r="E63" s="19">
        <f t="shared" si="18"/>
        <v>0</v>
      </c>
      <c r="F63" s="19">
        <f t="shared" si="19"/>
        <v>0</v>
      </c>
      <c r="G63" s="19">
        <f t="shared" si="20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2"/>
        <v>0</v>
      </c>
      <c r="K63" s="19">
        <f t="shared" si="13"/>
        <v>0</v>
      </c>
      <c r="L63" s="19">
        <f t="shared" si="14"/>
        <v>0.01941744583963241</v>
      </c>
      <c r="M63" s="19">
        <f t="shared" si="15"/>
        <v>-0.029230291541677875</v>
      </c>
      <c r="N63">
        <f t="shared" si="15"/>
        <v>-0.029230291541677875</v>
      </c>
      <c r="O63" s="19">
        <f t="shared" si="16"/>
        <v>-0.029</v>
      </c>
    </row>
    <row r="64" spans="1:15" ht="12.75">
      <c r="A64">
        <f t="shared" si="7"/>
        <v>-9</v>
      </c>
      <c r="B64" s="44">
        <v>0</v>
      </c>
      <c r="D64" s="19">
        <f t="shared" si="17"/>
        <v>0</v>
      </c>
      <c r="E64" s="19">
        <f t="shared" si="18"/>
        <v>0</v>
      </c>
      <c r="F64" s="19">
        <f t="shared" si="19"/>
        <v>0</v>
      </c>
      <c r="G64" s="19">
        <f t="shared" si="20"/>
        <v>0</v>
      </c>
      <c r="H64" s="19">
        <f aca="true" t="shared" si="21" ref="H64:H94">$B$3*$B64+$B$4*($B63+$B65)+$B$5*($B62+$B66)+$B$6*($B61+$B67)+$B$7*($B60+$B68)</f>
        <v>0</v>
      </c>
      <c r="I64" s="19">
        <f aca="true" t="shared" si="22" ref="I64:I93">$B$3*$B64+$B$4*($B63+$B65)+$B$5*($B62+$B66)+$B$6*($B61+$B67)+$B$7*($B60+$B68)+$B$8*($B59+$B69)</f>
        <v>0</v>
      </c>
      <c r="J64" s="19">
        <f>$B$3*$B64+$B$4*($B63+$B65)+$B$5*($B62+$B66)+$B$6*($B61+$B67)+$B$7*($B60+$B68)+$B$8*($B59+$B69)+$B$9*($B58+$B70)</f>
        <v>0</v>
      </c>
      <c r="K64" s="19">
        <f t="shared" si="13"/>
        <v>0.02409111940295607</v>
      </c>
      <c r="L64" s="19">
        <f t="shared" si="14"/>
        <v>0.06292601108222089</v>
      </c>
      <c r="M64" s="19">
        <f t="shared" si="15"/>
        <v>0.021137381136543426</v>
      </c>
      <c r="N64">
        <f t="shared" si="15"/>
        <v>0.021137381136543426</v>
      </c>
      <c r="O64" s="19">
        <f t="shared" si="16"/>
        <v>0.021</v>
      </c>
    </row>
    <row r="65" spans="1:15" ht="12.75">
      <c r="A65">
        <f t="shared" si="7"/>
        <v>-8</v>
      </c>
      <c r="B65" s="44">
        <v>0</v>
      </c>
      <c r="D65" s="19">
        <f t="shared" si="17"/>
        <v>0</v>
      </c>
      <c r="E65" s="19">
        <f t="shared" si="18"/>
        <v>0</v>
      </c>
      <c r="F65" s="19">
        <f t="shared" si="19"/>
        <v>0</v>
      </c>
      <c r="G65" s="19">
        <f t="shared" si="20"/>
        <v>0</v>
      </c>
      <c r="H65" s="19">
        <f t="shared" si="21"/>
        <v>0</v>
      </c>
      <c r="I65" s="19">
        <f t="shared" si="22"/>
        <v>0</v>
      </c>
      <c r="J65" s="19">
        <f aca="true" t="shared" si="23" ref="J65:J92">$B$3*$B65+$B$4*($B64+$B66)+$B$5*($B63+$B67)+$B$6*($B62+$B68)+$B$7*($B61+$B69)+$B$8*($B60+$B70)+$B$9*($B59+$B71)</f>
        <v>-0.01090767411916796</v>
      </c>
      <c r="K65" s="19">
        <f t="shared" si="13"/>
        <v>0.03727456468674418</v>
      </c>
      <c r="L65" s="19">
        <f t="shared" si="14"/>
        <v>0.09552690220564142</v>
      </c>
      <c r="M65" s="19">
        <f t="shared" si="15"/>
        <v>0.07182554572536151</v>
      </c>
      <c r="N65">
        <f t="shared" si="15"/>
        <v>0.07182554572536151</v>
      </c>
      <c r="O65" s="19">
        <f t="shared" si="16"/>
        <v>0.072</v>
      </c>
    </row>
    <row r="66" spans="1:15" ht="12.75">
      <c r="A66">
        <f t="shared" si="7"/>
        <v>-7</v>
      </c>
      <c r="B66" s="44">
        <v>0</v>
      </c>
      <c r="D66" s="19">
        <f t="shared" si="17"/>
        <v>0</v>
      </c>
      <c r="E66" s="19">
        <f t="shared" si="18"/>
        <v>0</v>
      </c>
      <c r="F66" s="19">
        <f t="shared" si="19"/>
        <v>0</v>
      </c>
      <c r="G66" s="19">
        <f t="shared" si="20"/>
        <v>0</v>
      </c>
      <c r="H66" s="19">
        <f t="shared" si="21"/>
        <v>0</v>
      </c>
      <c r="I66" s="19">
        <f t="shared" si="22"/>
        <v>-0.04036409219416837</v>
      </c>
      <c r="J66" s="19">
        <f t="shared" si="23"/>
        <v>-0.06217944043250429</v>
      </c>
      <c r="K66" s="19">
        <f t="shared" si="13"/>
        <v>0.010093917776363918</v>
      </c>
      <c r="L66" s="19">
        <f t="shared" si="14"/>
        <v>0.04892880945562874</v>
      </c>
      <c r="M66" s="19">
        <f t="shared" si="15"/>
        <v>0.04331472644074638</v>
      </c>
      <c r="N66">
        <f t="shared" si="15"/>
        <v>0.04331472644074638</v>
      </c>
      <c r="O66" s="19">
        <f t="shared" si="16"/>
        <v>0.043</v>
      </c>
    </row>
    <row r="67" spans="1:15" ht="12.75">
      <c r="A67">
        <f t="shared" si="7"/>
        <v>-6</v>
      </c>
      <c r="B67" s="44">
        <v>0</v>
      </c>
      <c r="D67" s="19">
        <f t="shared" si="17"/>
        <v>0</v>
      </c>
      <c r="E67" s="19">
        <f t="shared" si="18"/>
        <v>0</v>
      </c>
      <c r="F67" s="19">
        <f t="shared" si="19"/>
        <v>0</v>
      </c>
      <c r="G67" s="19">
        <f t="shared" si="20"/>
        <v>0</v>
      </c>
      <c r="H67" s="19">
        <f t="shared" si="21"/>
        <v>-0.013841794411046677</v>
      </c>
      <c r="I67" s="19">
        <f t="shared" si="22"/>
        <v>-0.09456997879938342</v>
      </c>
      <c r="J67" s="19">
        <f t="shared" si="23"/>
        <v>-0.1272930011568873</v>
      </c>
      <c r="K67" s="19">
        <f t="shared" si="13"/>
        <v>-0.07911076235097517</v>
      </c>
      <c r="L67" s="19">
        <f t="shared" si="14"/>
        <v>-0.059693316511342756</v>
      </c>
      <c r="M67" s="19">
        <f t="shared" si="15"/>
        <v>-0.059693316511342756</v>
      </c>
      <c r="N67">
        <f t="shared" si="15"/>
        <v>-0.059693316511342756</v>
      </c>
      <c r="O67" s="19">
        <f t="shared" si="16"/>
        <v>-0.06</v>
      </c>
    </row>
    <row r="68" spans="1:15" ht="12.75">
      <c r="A68">
        <f t="shared" si="7"/>
        <v>-5</v>
      </c>
      <c r="B68" s="44">
        <v>0</v>
      </c>
      <c r="D68" s="19">
        <f t="shared" si="17"/>
        <v>0</v>
      </c>
      <c r="E68" s="19">
        <f t="shared" si="18"/>
        <v>0</v>
      </c>
      <c r="F68" s="19">
        <f t="shared" si="19"/>
        <v>0</v>
      </c>
      <c r="G68" s="19">
        <f t="shared" si="20"/>
        <v>0.03917406114334863</v>
      </c>
      <c r="H68" s="19">
        <f t="shared" si="21"/>
        <v>0.011490472321255274</v>
      </c>
      <c r="I68" s="19">
        <f t="shared" si="22"/>
        <v>-0.10960180426124985</v>
      </c>
      <c r="J68" s="19">
        <f>$B$3*$B68+$B$4*($B67+$B69)+$B$5*($B66+$B70)+$B$6*($B65+$B71)+$B$7*($B64+$B72)+$B$8*($B63+$B73)+$B$9*($B62+$B74)</f>
        <v>-0.13141715249958577</v>
      </c>
      <c r="K68" s="19">
        <f>$B$3*$B68+$B$4*($B67+$B69)+$B$5*($B66+$B70)+$B$6*($B65+$B71)+$B$7*($B64+$B72)+$B$8*($B63+$B73)+$B$9*($B62+$B74)+$B$10*($B61+$B75)</f>
        <v>-0.1073260330966297</v>
      </c>
      <c r="L68" s="19">
        <f>$B$3*$B68+$B$4*($B67+$B69)+$B$5*($B66+$B70)+$B$6*($B65+$B71)+$B$7*($B64+$B72)+$B$8*($B63+$B73)+$B$9*($B62+$B74)+$B$10*($B61+$B75)+$B$11*($B60+$B76)</f>
        <v>-0.1073260330966297</v>
      </c>
      <c r="M68" s="19">
        <f t="shared" si="15"/>
        <v>-0.1073260330966297</v>
      </c>
      <c r="N68">
        <f t="shared" si="15"/>
        <v>-0.1073260330966297</v>
      </c>
      <c r="O68" s="19">
        <f t="shared" si="16"/>
        <v>-0.107</v>
      </c>
    </row>
    <row r="69" spans="1:15" ht="12.75">
      <c r="A69">
        <f t="shared" si="7"/>
        <v>-4</v>
      </c>
      <c r="B69" s="44">
        <v>0</v>
      </c>
      <c r="D69" s="19">
        <f t="shared" si="17"/>
        <v>0</v>
      </c>
      <c r="E69" s="19">
        <f t="shared" si="18"/>
        <v>0</v>
      </c>
      <c r="F69" s="19">
        <f t="shared" si="19"/>
        <v>0.04135343146259553</v>
      </c>
      <c r="G69" s="19">
        <f t="shared" si="20"/>
        <v>0.11970155374929278</v>
      </c>
      <c r="H69" s="19">
        <f t="shared" si="21"/>
        <v>0.07817617051615275</v>
      </c>
      <c r="I69" s="19">
        <f t="shared" si="22"/>
        <v>-0.0025520138721839974</v>
      </c>
      <c r="J69" s="19">
        <f t="shared" si="23"/>
        <v>-0.013459687991351957</v>
      </c>
      <c r="K69" s="19">
        <f aca="true" t="shared" si="24" ref="K69:K91">$B$3*$B69+$B$4*($B68+$B70)+$B$5*($B67+$B71)+$B$6*($B66+$B72)+$B$7*($B65+$B73)+$B$8*($B64+$B74)+$B$9*($B63+$B75)+$B$10*($B62+$B76)</f>
        <v>-0.013459687991351957</v>
      </c>
      <c r="L69" s="19">
        <f aca="true" t="shared" si="25" ref="L69:L90">$B$3*$B69+$B$4*($B68+$B70)+$B$5*($B67+$B71)+$B$6*($B66+$B72)+$B$7*($B65+$B73)+$B$8*($B64+$B74)+$B$9*($B63+$B75)+$B$10*($B62+$B76)+$B$11*($B61+$B77)</f>
        <v>-0.013459687991351957</v>
      </c>
      <c r="M69" s="19">
        <f t="shared" si="15"/>
        <v>-0.013459687991351957</v>
      </c>
      <c r="N69">
        <f t="shared" si="15"/>
        <v>-0.013459687991351957</v>
      </c>
      <c r="O69" s="19">
        <f t="shared" si="16"/>
        <v>-0.013</v>
      </c>
    </row>
    <row r="70" spans="1:15" ht="12.75">
      <c r="A70">
        <f t="shared" si="7"/>
        <v>-3</v>
      </c>
      <c r="B70" s="44">
        <v>0</v>
      </c>
      <c r="D70" s="19">
        <f t="shared" si="17"/>
        <v>0</v>
      </c>
      <c r="E70" s="19">
        <f t="shared" si="18"/>
        <v>-0.016307949488680546</v>
      </c>
      <c r="F70" s="19">
        <f t="shared" si="19"/>
        <v>0.06639891343651051</v>
      </c>
      <c r="G70" s="19">
        <f t="shared" si="20"/>
        <v>0.1839210968665564</v>
      </c>
      <c r="H70" s="19">
        <f t="shared" si="21"/>
        <v>0.15623750804446304</v>
      </c>
      <c r="I70" s="19">
        <f t="shared" si="22"/>
        <v>0.11587341585029468</v>
      </c>
      <c r="J70" s="19">
        <f t="shared" si="23"/>
        <v>0.11587341585029468</v>
      </c>
      <c r="K70" s="19">
        <f t="shared" si="24"/>
        <v>0.11587341585029468</v>
      </c>
      <c r="L70" s="19">
        <f t="shared" si="25"/>
        <v>0.11587341585029468</v>
      </c>
      <c r="M70" s="19">
        <f t="shared" si="15"/>
        <v>0.11587341585029468</v>
      </c>
      <c r="N70">
        <f t="shared" si="15"/>
        <v>0.11587341585029468</v>
      </c>
      <c r="O70" s="19">
        <f t="shared" si="16"/>
        <v>0.116</v>
      </c>
    </row>
    <row r="71" spans="1:15" ht="12.75">
      <c r="A71">
        <f t="shared" si="7"/>
        <v>-2</v>
      </c>
      <c r="B71" s="44">
        <f>1/3</f>
        <v>0.3333333333333333</v>
      </c>
      <c r="D71" s="19">
        <f t="shared" si="17"/>
        <v>0.28</v>
      </c>
      <c r="E71" s="19">
        <f t="shared" si="18"/>
        <v>0.24738410102263894</v>
      </c>
      <c r="F71" s="19">
        <f t="shared" si="19"/>
        <v>0.3714443954104255</v>
      </c>
      <c r="G71" s="19">
        <f t="shared" si="20"/>
        <v>0.44979251769712275</v>
      </c>
      <c r="H71" s="19">
        <f t="shared" si="21"/>
        <v>0.4359507232860761</v>
      </c>
      <c r="I71" s="19">
        <f t="shared" si="22"/>
        <v>0.4359507232860761</v>
      </c>
      <c r="J71" s="19">
        <f t="shared" si="23"/>
        <v>0.4359507232860761</v>
      </c>
      <c r="K71" s="19">
        <f t="shared" si="24"/>
        <v>0.4359507232860761</v>
      </c>
      <c r="L71" s="19">
        <f t="shared" si="25"/>
        <v>0.4359507232860761</v>
      </c>
      <c r="M71" s="19">
        <f t="shared" si="15"/>
        <v>0.4359507232860761</v>
      </c>
      <c r="N71">
        <f t="shared" si="15"/>
        <v>0.4359507232860761</v>
      </c>
      <c r="O71" s="19">
        <f t="shared" si="16"/>
        <v>0.436</v>
      </c>
    </row>
    <row r="72" spans="1:15" ht="12.75">
      <c r="A72">
        <f t="shared" si="7"/>
        <v>-1</v>
      </c>
      <c r="B72" s="44">
        <f>2/3</f>
        <v>0.6666666666666666</v>
      </c>
      <c r="D72" s="19">
        <f t="shared" si="17"/>
        <v>0.56</v>
      </c>
      <c r="E72" s="19">
        <f t="shared" si="18"/>
        <v>0.4947682020452779</v>
      </c>
      <c r="F72" s="19">
        <f t="shared" si="19"/>
        <v>0.577475064970469</v>
      </c>
      <c r="G72" s="19">
        <f t="shared" si="20"/>
        <v>0.6166491261138176</v>
      </c>
      <c r="H72" s="19">
        <f t="shared" si="21"/>
        <v>0.6166491261138176</v>
      </c>
      <c r="I72" s="19">
        <f t="shared" si="22"/>
        <v>0.6166491261138176</v>
      </c>
      <c r="J72" s="19">
        <f t="shared" si="23"/>
        <v>0.6166491261138176</v>
      </c>
      <c r="K72" s="19">
        <f t="shared" si="24"/>
        <v>0.6166491261138176</v>
      </c>
      <c r="L72" s="19">
        <f t="shared" si="25"/>
        <v>0.6166491261138176</v>
      </c>
      <c r="M72" s="19">
        <f t="shared" si="15"/>
        <v>0.6166491261138176</v>
      </c>
      <c r="N72">
        <f>$B$3*$B72+$B$4*($B71+$B73)+$B$5*($B70+$B74)+$B$6*($B69+$B75)+$B$7*($B68+$B76)+$B$8*($B67+$B77)+$B$9*($B66+$B78)+$B$10*($B65+$B79)+$B$11*($B64+$B80)+$B$12*($B63+$B81)+$B$13*($B62+$B82)</f>
        <v>0.6166491261138176</v>
      </c>
      <c r="O72" s="19">
        <f t="shared" si="16"/>
        <v>0.617</v>
      </c>
    </row>
    <row r="73" spans="1:15" ht="12.75">
      <c r="A73">
        <f t="shared" si="7"/>
        <v>0</v>
      </c>
      <c r="B73" s="44">
        <v>1</v>
      </c>
      <c r="D73" s="19">
        <f t="shared" si="17"/>
        <v>0.8400000000000001</v>
      </c>
      <c r="E73" s="19">
        <f t="shared" si="18"/>
        <v>0.7747682020452779</v>
      </c>
      <c r="F73" s="19">
        <f t="shared" si="19"/>
        <v>0.8574750649704689</v>
      </c>
      <c r="G73" s="19">
        <f t="shared" si="20"/>
        <v>0.8574750649704689</v>
      </c>
      <c r="H73" s="19">
        <f t="shared" si="21"/>
        <v>0.8574750649704689</v>
      </c>
      <c r="I73" s="19">
        <f t="shared" si="22"/>
        <v>0.8574750649704689</v>
      </c>
      <c r="J73" s="19">
        <f t="shared" si="23"/>
        <v>0.8574750649704689</v>
      </c>
      <c r="K73" s="19">
        <f t="shared" si="24"/>
        <v>0.8574750649704689</v>
      </c>
      <c r="L73" s="19">
        <f t="shared" si="25"/>
        <v>0.8574750649704689</v>
      </c>
      <c r="M73" s="19">
        <f t="shared" si="15"/>
        <v>0.8574750649704689</v>
      </c>
      <c r="N73">
        <f>$B$3*$B73+$B$4*($B72+$B74)+$B$5*($B71+$B75)+$B$6*($B70+$B76)+$B$7*($B69+$B77)+$B$8*($B68+$B78)+$B$9*($B67+$B79)+$B$10*($B66+$B80)+$B$11*($B65+$B81)+$B$12*($B64+$B82)+$B$13*($B63+$B83)</f>
        <v>0.8574750649704689</v>
      </c>
      <c r="O73" s="19">
        <f>ROUND(N73,3)</f>
        <v>0.857</v>
      </c>
    </row>
    <row r="74" spans="1:15" ht="12.75">
      <c r="A74">
        <f t="shared" si="7"/>
        <v>1</v>
      </c>
      <c r="B74" s="44">
        <f>2/3</f>
        <v>0.6666666666666666</v>
      </c>
      <c r="D74" s="19">
        <f t="shared" si="17"/>
        <v>0.56</v>
      </c>
      <c r="E74" s="19">
        <f t="shared" si="18"/>
        <v>0.4947682020452779</v>
      </c>
      <c r="F74" s="19">
        <f t="shared" si="19"/>
        <v>0.577475064970469</v>
      </c>
      <c r="G74" s="19">
        <f t="shared" si="20"/>
        <v>0.6166491261138176</v>
      </c>
      <c r="H74" s="19">
        <f t="shared" si="21"/>
        <v>0.6166491261138176</v>
      </c>
      <c r="I74" s="19">
        <f t="shared" si="22"/>
        <v>0.6166491261138176</v>
      </c>
      <c r="J74" s="19">
        <f t="shared" si="23"/>
        <v>0.6166491261138176</v>
      </c>
      <c r="K74" s="19">
        <f t="shared" si="24"/>
        <v>0.6166491261138176</v>
      </c>
      <c r="L74" s="19">
        <f t="shared" si="25"/>
        <v>0.6166491261138176</v>
      </c>
      <c r="M74" s="19">
        <f>$B$3*$B74+$B$4*($B73+$B75)+$B$5*($B72+$B76)+$B$6*($B71+$B77)+$B$7*($B70+$B78)+$B$8*($B69+$B79)+$B$9*($B68+$B80)+$B$10*($B67+$B81)+$B$11*($B66+$B82)+$B$12*($B65+$B83)+$B$13*($B64+$B84)</f>
        <v>0.6166491261138176</v>
      </c>
      <c r="N74">
        <f>$B$3*$B74+$B$4*($B73+$B75)+$B$5*($B72+$B76)+$B$6*($B71+$B77)+$B$7*($B70+$B78)+$B$8*($B69+$B79)+$B$9*($B68+$B80)+$B$10*($B67+$B81)+$B$11*($B66+$B82)+$B$12*($B65+$B83)+$B$13*($B64+$B84)</f>
        <v>0.6166491261138176</v>
      </c>
      <c r="O74" s="19">
        <f aca="true" t="shared" si="26" ref="O74:O88">ROUND(N74,3)</f>
        <v>0.617</v>
      </c>
    </row>
    <row r="75" spans="1:15" ht="12.75">
      <c r="A75">
        <f t="shared" si="7"/>
        <v>2</v>
      </c>
      <c r="B75" s="44">
        <f>1/3</f>
        <v>0.3333333333333333</v>
      </c>
      <c r="D75" s="19">
        <f t="shared" si="17"/>
        <v>0.28</v>
      </c>
      <c r="E75" s="19">
        <f t="shared" si="18"/>
        <v>0.24738410102263894</v>
      </c>
      <c r="F75" s="19">
        <f t="shared" si="19"/>
        <v>0.3714443954104255</v>
      </c>
      <c r="G75" s="19">
        <f t="shared" si="20"/>
        <v>0.44979251769712275</v>
      </c>
      <c r="H75" s="19">
        <f t="shared" si="21"/>
        <v>0.4359507232860761</v>
      </c>
      <c r="I75" s="19">
        <f t="shared" si="22"/>
        <v>0.4359507232860761</v>
      </c>
      <c r="J75" s="19">
        <f t="shared" si="23"/>
        <v>0.4359507232860761</v>
      </c>
      <c r="K75" s="19">
        <f t="shared" si="24"/>
        <v>0.4359507232860761</v>
      </c>
      <c r="L75" s="19">
        <f t="shared" si="25"/>
        <v>0.4359507232860761</v>
      </c>
      <c r="M75" s="19">
        <f aca="true" t="shared" si="27" ref="M75:N89">$B$3*$B75+$B$4*($B74+$B76)+$B$5*($B73+$B77)+$B$6*($B72+$B78)+$B$7*($B71+$B79)+$B$8*($B70+$B80)+$B$9*($B69+$B81)+$B$10*($B68+$B82)+$B$11*($B67+$B83)+$B$12*($B66+$B84)+$B$13*($B65+$B85)</f>
        <v>0.4359507232860761</v>
      </c>
      <c r="N75">
        <f t="shared" si="27"/>
        <v>0.4359507232860761</v>
      </c>
      <c r="O75" s="19">
        <f t="shared" si="26"/>
        <v>0.436</v>
      </c>
    </row>
    <row r="76" spans="1:15" ht="12.75">
      <c r="A76">
        <f t="shared" si="7"/>
        <v>3</v>
      </c>
      <c r="B76" s="44">
        <v>0</v>
      </c>
      <c r="D76" s="19">
        <f t="shared" si="17"/>
        <v>0</v>
      </c>
      <c r="E76" s="19">
        <f t="shared" si="18"/>
        <v>-0.016307949488680546</v>
      </c>
      <c r="F76" s="19">
        <f t="shared" si="19"/>
        <v>0.06639891343651051</v>
      </c>
      <c r="G76" s="19">
        <f t="shared" si="20"/>
        <v>0.1839210968665564</v>
      </c>
      <c r="H76" s="19">
        <f t="shared" si="21"/>
        <v>0.15623750804446304</v>
      </c>
      <c r="I76" s="19">
        <f t="shared" si="22"/>
        <v>0.11587341585029468</v>
      </c>
      <c r="J76" s="19">
        <f t="shared" si="23"/>
        <v>0.11587341585029468</v>
      </c>
      <c r="K76" s="19">
        <f t="shared" si="24"/>
        <v>0.11587341585029468</v>
      </c>
      <c r="L76" s="19">
        <f t="shared" si="25"/>
        <v>0.11587341585029468</v>
      </c>
      <c r="M76" s="19">
        <f t="shared" si="27"/>
        <v>0.11587341585029468</v>
      </c>
      <c r="N76">
        <f t="shared" si="27"/>
        <v>0.11587341585029468</v>
      </c>
      <c r="O76" s="19">
        <f t="shared" si="26"/>
        <v>0.116</v>
      </c>
    </row>
    <row r="77" spans="1:15" ht="12.75">
      <c r="A77">
        <f t="shared" si="7"/>
        <v>4</v>
      </c>
      <c r="B77" s="44">
        <v>0</v>
      </c>
      <c r="D77" s="19">
        <f t="shared" si="17"/>
        <v>0</v>
      </c>
      <c r="E77" s="19">
        <f t="shared" si="18"/>
        <v>0</v>
      </c>
      <c r="F77" s="19">
        <f t="shared" si="19"/>
        <v>0.04135343146259553</v>
      </c>
      <c r="G77" s="19">
        <f t="shared" si="20"/>
        <v>0.11970155374929278</v>
      </c>
      <c r="H77" s="19">
        <f t="shared" si="21"/>
        <v>0.07817617051615275</v>
      </c>
      <c r="I77" s="19">
        <f t="shared" si="22"/>
        <v>-0.0025520138721839974</v>
      </c>
      <c r="J77" s="19">
        <f t="shared" si="23"/>
        <v>-0.013459687991351957</v>
      </c>
      <c r="K77" s="19">
        <f t="shared" si="24"/>
        <v>-0.013459687991351957</v>
      </c>
      <c r="L77" s="19">
        <f t="shared" si="25"/>
        <v>-0.013459687991351957</v>
      </c>
      <c r="M77" s="19">
        <f t="shared" si="27"/>
        <v>-0.013459687991351957</v>
      </c>
      <c r="N77">
        <f t="shared" si="27"/>
        <v>-0.013459687991351957</v>
      </c>
      <c r="O77" s="19">
        <f t="shared" si="26"/>
        <v>-0.013</v>
      </c>
    </row>
    <row r="78" spans="1:15" ht="12.75">
      <c r="A78">
        <f t="shared" si="7"/>
        <v>5</v>
      </c>
      <c r="B78" s="44">
        <v>0</v>
      </c>
      <c r="D78" s="19">
        <f t="shared" si="17"/>
        <v>0</v>
      </c>
      <c r="E78" s="19">
        <f t="shared" si="18"/>
        <v>0</v>
      </c>
      <c r="F78" s="19">
        <f t="shared" si="19"/>
        <v>0</v>
      </c>
      <c r="G78" s="19">
        <f t="shared" si="20"/>
        <v>0.03917406114334863</v>
      </c>
      <c r="H78" s="19">
        <f t="shared" si="21"/>
        <v>0.011490472321255274</v>
      </c>
      <c r="I78" s="19">
        <f t="shared" si="22"/>
        <v>-0.10960180426124985</v>
      </c>
      <c r="J78" s="19">
        <f t="shared" si="23"/>
        <v>-0.13141715249958577</v>
      </c>
      <c r="K78" s="19">
        <f t="shared" si="24"/>
        <v>-0.1073260330966297</v>
      </c>
      <c r="L78" s="19">
        <f t="shared" si="25"/>
        <v>-0.1073260330966297</v>
      </c>
      <c r="M78" s="19">
        <f t="shared" si="27"/>
        <v>-0.1073260330966297</v>
      </c>
      <c r="N78">
        <f t="shared" si="27"/>
        <v>-0.1073260330966297</v>
      </c>
      <c r="O78" s="19">
        <f t="shared" si="26"/>
        <v>-0.107</v>
      </c>
    </row>
    <row r="79" spans="1:15" ht="12.75">
      <c r="A79">
        <f t="shared" si="7"/>
        <v>6</v>
      </c>
      <c r="B79" s="44">
        <v>0</v>
      </c>
      <c r="D79" s="19">
        <f t="shared" si="17"/>
        <v>0</v>
      </c>
      <c r="E79" s="19">
        <f t="shared" si="18"/>
        <v>0</v>
      </c>
      <c r="F79" s="19">
        <f t="shared" si="19"/>
        <v>0</v>
      </c>
      <c r="G79" s="19">
        <f t="shared" si="20"/>
        <v>0</v>
      </c>
      <c r="H79" s="19">
        <f t="shared" si="21"/>
        <v>-0.013841794411046677</v>
      </c>
      <c r="I79" s="19">
        <f t="shared" si="22"/>
        <v>-0.09456997879938342</v>
      </c>
      <c r="J79" s="19">
        <f t="shared" si="23"/>
        <v>-0.1272930011568873</v>
      </c>
      <c r="K79" s="19">
        <f t="shared" si="24"/>
        <v>-0.07911076235097517</v>
      </c>
      <c r="L79" s="19">
        <f t="shared" si="25"/>
        <v>-0.059693316511342756</v>
      </c>
      <c r="M79" s="19">
        <f t="shared" si="27"/>
        <v>-0.059693316511342756</v>
      </c>
      <c r="N79">
        <f t="shared" si="27"/>
        <v>-0.059693316511342756</v>
      </c>
      <c r="O79" s="19">
        <f t="shared" si="26"/>
        <v>-0.06</v>
      </c>
    </row>
    <row r="80" spans="1:15" ht="12.75">
      <c r="A80">
        <f t="shared" si="7"/>
        <v>7</v>
      </c>
      <c r="B80" s="44">
        <v>0</v>
      </c>
      <c r="D80" s="19">
        <f t="shared" si="17"/>
        <v>0</v>
      </c>
      <c r="E80" s="19">
        <f t="shared" si="18"/>
        <v>0</v>
      </c>
      <c r="F80" s="19">
        <f t="shared" si="19"/>
        <v>0</v>
      </c>
      <c r="G80" s="19">
        <f t="shared" si="20"/>
        <v>0</v>
      </c>
      <c r="H80" s="19">
        <f t="shared" si="21"/>
        <v>0</v>
      </c>
      <c r="I80" s="19">
        <f t="shared" si="22"/>
        <v>-0.04036409219416837</v>
      </c>
      <c r="J80" s="19">
        <f t="shared" si="23"/>
        <v>-0.06217944043250429</v>
      </c>
      <c r="K80" s="19">
        <f t="shared" si="24"/>
        <v>0.010093917776363918</v>
      </c>
      <c r="L80" s="19">
        <f t="shared" si="25"/>
        <v>0.04892880945562874</v>
      </c>
      <c r="M80" s="19">
        <f t="shared" si="27"/>
        <v>0.04331472644074638</v>
      </c>
      <c r="N80">
        <f t="shared" si="27"/>
        <v>0.04331472644074638</v>
      </c>
      <c r="O80" s="19">
        <f t="shared" si="26"/>
        <v>0.043</v>
      </c>
    </row>
    <row r="81" spans="1:15" ht="12.75">
      <c r="A81">
        <f t="shared" si="7"/>
        <v>8</v>
      </c>
      <c r="B81" s="44">
        <v>0</v>
      </c>
      <c r="D81" s="19">
        <f t="shared" si="17"/>
        <v>0</v>
      </c>
      <c r="E81" s="19">
        <f t="shared" si="18"/>
        <v>0</v>
      </c>
      <c r="F81" s="19">
        <f t="shared" si="19"/>
        <v>0</v>
      </c>
      <c r="G81" s="19">
        <f t="shared" si="20"/>
        <v>0</v>
      </c>
      <c r="H81" s="19">
        <f t="shared" si="21"/>
        <v>0</v>
      </c>
      <c r="I81" s="19">
        <f t="shared" si="22"/>
        <v>0</v>
      </c>
      <c r="J81" s="19">
        <f t="shared" si="23"/>
        <v>-0.01090767411916796</v>
      </c>
      <c r="K81" s="19">
        <f t="shared" si="24"/>
        <v>0.03727456468674418</v>
      </c>
      <c r="L81" s="19">
        <f t="shared" si="25"/>
        <v>0.09552690220564142</v>
      </c>
      <c r="M81" s="19">
        <f t="shared" si="27"/>
        <v>0.07182554572536151</v>
      </c>
      <c r="N81">
        <f t="shared" si="27"/>
        <v>0.07182554572536151</v>
      </c>
      <c r="O81" s="19">
        <f t="shared" si="26"/>
        <v>0.072</v>
      </c>
    </row>
    <row r="82" spans="1:15" ht="12.75">
      <c r="A82">
        <f t="shared" si="7"/>
        <v>9</v>
      </c>
      <c r="B82" s="44">
        <v>0</v>
      </c>
      <c r="D82" s="19">
        <f t="shared" si="17"/>
        <v>0</v>
      </c>
      <c r="E82" s="19">
        <f t="shared" si="18"/>
        <v>0</v>
      </c>
      <c r="F82" s="19">
        <f t="shared" si="19"/>
        <v>0</v>
      </c>
      <c r="G82" s="19">
        <f t="shared" si="20"/>
        <v>0</v>
      </c>
      <c r="H82" s="19">
        <f t="shared" si="21"/>
        <v>0</v>
      </c>
      <c r="I82" s="19">
        <f t="shared" si="22"/>
        <v>0</v>
      </c>
      <c r="J82" s="19">
        <f t="shared" si="23"/>
        <v>0</v>
      </c>
      <c r="K82" s="19">
        <f t="shared" si="24"/>
        <v>0.02409111940295607</v>
      </c>
      <c r="L82" s="19">
        <f t="shared" si="25"/>
        <v>0.06292601108222089</v>
      </c>
      <c r="M82" s="19">
        <f t="shared" si="27"/>
        <v>0.021137381136543426</v>
      </c>
      <c r="N82">
        <f t="shared" si="27"/>
        <v>0.021137381136543426</v>
      </c>
      <c r="O82" s="19">
        <f t="shared" si="26"/>
        <v>0.021</v>
      </c>
    </row>
    <row r="83" spans="1:15" ht="12.75">
      <c r="A83">
        <f t="shared" si="7"/>
        <v>10</v>
      </c>
      <c r="B83" s="44">
        <v>0</v>
      </c>
      <c r="D83" s="19">
        <f t="shared" si="17"/>
        <v>0</v>
      </c>
      <c r="E83" s="19">
        <f t="shared" si="18"/>
        <v>0</v>
      </c>
      <c r="F83" s="19">
        <f t="shared" si="19"/>
        <v>0</v>
      </c>
      <c r="G83" s="19">
        <f t="shared" si="20"/>
        <v>0</v>
      </c>
      <c r="H83" s="19">
        <f t="shared" si="21"/>
        <v>0</v>
      </c>
      <c r="I83" s="19">
        <f t="shared" si="22"/>
        <v>0</v>
      </c>
      <c r="J83" s="19">
        <f t="shared" si="23"/>
        <v>0</v>
      </c>
      <c r="K83" s="19">
        <f t="shared" si="24"/>
        <v>0</v>
      </c>
      <c r="L83" s="19">
        <f t="shared" si="25"/>
        <v>0.01941744583963241</v>
      </c>
      <c r="M83" s="19">
        <f t="shared" si="27"/>
        <v>-0.029230291541677875</v>
      </c>
      <c r="N83">
        <f t="shared" si="27"/>
        <v>-0.029230291541677875</v>
      </c>
      <c r="O83" s="19">
        <f t="shared" si="26"/>
        <v>-0.029</v>
      </c>
    </row>
    <row r="84" spans="1:15" ht="12.75">
      <c r="A84">
        <f t="shared" si="7"/>
        <v>11</v>
      </c>
      <c r="B84" s="44">
        <v>0</v>
      </c>
      <c r="D84" s="19">
        <f t="shared" si="17"/>
        <v>0</v>
      </c>
      <c r="E84" s="19">
        <f t="shared" si="18"/>
        <v>0</v>
      </c>
      <c r="F84" s="19">
        <f t="shared" si="19"/>
        <v>0</v>
      </c>
      <c r="G84" s="19">
        <f t="shared" si="20"/>
        <v>0</v>
      </c>
      <c r="H84" s="19">
        <f t="shared" si="21"/>
        <v>0</v>
      </c>
      <c r="I84" s="19">
        <f t="shared" si="22"/>
        <v>0</v>
      </c>
      <c r="J84" s="19">
        <f t="shared" si="23"/>
        <v>0</v>
      </c>
      <c r="K84" s="19">
        <f t="shared" si="24"/>
        <v>0</v>
      </c>
      <c r="L84" s="19">
        <f t="shared" si="25"/>
        <v>0</v>
      </c>
      <c r="M84" s="19">
        <f t="shared" si="27"/>
        <v>-0.030560463915912738</v>
      </c>
      <c r="N84">
        <f t="shared" si="27"/>
        <v>-0.030560463915912738</v>
      </c>
      <c r="O84" s="19">
        <f t="shared" si="26"/>
        <v>-0.031</v>
      </c>
    </row>
    <row r="85" spans="1:15" ht="12.75">
      <c r="A85">
        <f t="shared" si="7"/>
        <v>12</v>
      </c>
      <c r="B85" s="44">
        <v>0</v>
      </c>
      <c r="D85" s="19">
        <f t="shared" si="17"/>
        <v>0</v>
      </c>
      <c r="E85" s="19">
        <f t="shared" si="18"/>
        <v>0</v>
      </c>
      <c r="F85" s="19">
        <f t="shared" si="19"/>
        <v>0</v>
      </c>
      <c r="G85" s="19">
        <f t="shared" si="20"/>
        <v>0</v>
      </c>
      <c r="H85" s="19">
        <f t="shared" si="21"/>
        <v>0</v>
      </c>
      <c r="I85" s="19">
        <f t="shared" si="22"/>
        <v>0</v>
      </c>
      <c r="J85" s="19">
        <f t="shared" si="23"/>
        <v>0</v>
      </c>
      <c r="K85" s="19">
        <f t="shared" si="24"/>
        <v>0</v>
      </c>
      <c r="L85" s="19">
        <f t="shared" si="25"/>
        <v>0</v>
      </c>
      <c r="M85" s="19">
        <f t="shared" si="27"/>
        <v>-0.01247319045051519</v>
      </c>
      <c r="N85">
        <f t="shared" si="27"/>
        <v>-0.01247319045051519</v>
      </c>
      <c r="O85" s="19">
        <f t="shared" si="26"/>
        <v>-0.012</v>
      </c>
    </row>
    <row r="86" spans="1:15" ht="12.75">
      <c r="A86">
        <f t="shared" si="7"/>
        <v>13</v>
      </c>
      <c r="B86" s="44">
        <v>0</v>
      </c>
      <c r="D86" s="19">
        <f t="shared" si="17"/>
        <v>0</v>
      </c>
      <c r="E86" s="19">
        <f t="shared" si="18"/>
        <v>0</v>
      </c>
      <c r="F86" s="19">
        <f t="shared" si="19"/>
        <v>0</v>
      </c>
      <c r="G86" s="19">
        <f t="shared" si="20"/>
        <v>0</v>
      </c>
      <c r="H86" s="19">
        <f t="shared" si="21"/>
        <v>0</v>
      </c>
      <c r="I86" s="19">
        <f t="shared" si="22"/>
        <v>0</v>
      </c>
      <c r="J86" s="19">
        <f t="shared" si="23"/>
        <v>0</v>
      </c>
      <c r="K86" s="19">
        <f t="shared" si="24"/>
        <v>0</v>
      </c>
      <c r="L86" s="19">
        <f t="shared" si="25"/>
        <v>0</v>
      </c>
      <c r="M86" s="19">
        <f t="shared" si="27"/>
        <v>0</v>
      </c>
      <c r="N86">
        <f t="shared" si="27"/>
        <v>0</v>
      </c>
      <c r="O86" s="19">
        <f t="shared" si="26"/>
        <v>0</v>
      </c>
    </row>
    <row r="87" spans="1:15" ht="12.75">
      <c r="A87">
        <f t="shared" si="7"/>
        <v>14</v>
      </c>
      <c r="B87" s="44">
        <v>0</v>
      </c>
      <c r="D87" s="19">
        <f t="shared" si="17"/>
        <v>0</v>
      </c>
      <c r="E87" s="19">
        <f>$B$3*$B87+$B$4*($B86+$B88)</f>
        <v>0</v>
      </c>
      <c r="F87" s="19">
        <f t="shared" si="19"/>
        <v>0</v>
      </c>
      <c r="G87" s="19">
        <f t="shared" si="20"/>
        <v>0</v>
      </c>
      <c r="H87" s="19">
        <f t="shared" si="21"/>
        <v>0</v>
      </c>
      <c r="I87" s="19">
        <f t="shared" si="22"/>
        <v>0</v>
      </c>
      <c r="J87" s="19">
        <f t="shared" si="23"/>
        <v>0</v>
      </c>
      <c r="K87" s="19">
        <f t="shared" si="24"/>
        <v>0</v>
      </c>
      <c r="L87" s="19">
        <f t="shared" si="25"/>
        <v>0</v>
      </c>
      <c r="M87" s="19">
        <f t="shared" si="27"/>
        <v>0</v>
      </c>
      <c r="N87">
        <f t="shared" si="27"/>
        <v>0</v>
      </c>
      <c r="O87" s="19">
        <f t="shared" si="26"/>
        <v>0</v>
      </c>
    </row>
    <row r="88" spans="1:15" ht="12.75">
      <c r="A88">
        <f t="shared" si="7"/>
        <v>15</v>
      </c>
      <c r="B88" s="44">
        <v>0</v>
      </c>
      <c r="D88" s="19">
        <f t="shared" si="17"/>
        <v>0</v>
      </c>
      <c r="E88" s="19">
        <f aca="true" t="shared" si="28" ref="E88:E97">$B$3*$B88+$B$4*($B87+$B89)</f>
        <v>0</v>
      </c>
      <c r="F88" s="19">
        <f t="shared" si="19"/>
        <v>0</v>
      </c>
      <c r="G88" s="19">
        <f t="shared" si="20"/>
        <v>0</v>
      </c>
      <c r="H88" s="19">
        <f t="shared" si="21"/>
        <v>0</v>
      </c>
      <c r="I88" s="19">
        <f t="shared" si="22"/>
        <v>0</v>
      </c>
      <c r="J88" s="19">
        <f t="shared" si="23"/>
        <v>0</v>
      </c>
      <c r="K88" s="19">
        <f t="shared" si="24"/>
        <v>0</v>
      </c>
      <c r="L88" s="19">
        <f t="shared" si="25"/>
        <v>0</v>
      </c>
      <c r="M88" s="19">
        <f t="shared" si="27"/>
        <v>0</v>
      </c>
      <c r="N88">
        <v>0</v>
      </c>
      <c r="O88" s="19">
        <f t="shared" si="26"/>
        <v>0</v>
      </c>
    </row>
    <row r="89" spans="1:14" ht="12.75">
      <c r="A89">
        <f t="shared" si="7"/>
        <v>16</v>
      </c>
      <c r="B89" s="44">
        <v>0</v>
      </c>
      <c r="D89" s="19">
        <f t="shared" si="17"/>
        <v>0</v>
      </c>
      <c r="E89" s="19">
        <f t="shared" si="28"/>
        <v>0</v>
      </c>
      <c r="F89" s="19">
        <f t="shared" si="19"/>
        <v>0</v>
      </c>
      <c r="G89" s="19">
        <f t="shared" si="20"/>
        <v>0</v>
      </c>
      <c r="H89" s="19">
        <f t="shared" si="21"/>
        <v>0</v>
      </c>
      <c r="I89" s="19">
        <f t="shared" si="22"/>
        <v>0</v>
      </c>
      <c r="J89" s="19">
        <f t="shared" si="23"/>
        <v>0</v>
      </c>
      <c r="K89" s="19">
        <f t="shared" si="24"/>
        <v>0</v>
      </c>
      <c r="L89" s="19">
        <f t="shared" si="25"/>
        <v>0</v>
      </c>
      <c r="M89" s="19">
        <f t="shared" si="27"/>
        <v>0</v>
      </c>
      <c r="N89">
        <v>0</v>
      </c>
    </row>
    <row r="90" spans="1:14" ht="12.75">
      <c r="A90">
        <f t="shared" si="7"/>
        <v>17</v>
      </c>
      <c r="B90" s="44">
        <v>0</v>
      </c>
      <c r="D90" s="19">
        <f t="shared" si="17"/>
        <v>0</v>
      </c>
      <c r="E90" s="19">
        <f t="shared" si="28"/>
        <v>0</v>
      </c>
      <c r="F90" s="19">
        <f t="shared" si="19"/>
        <v>0</v>
      </c>
      <c r="G90" s="19">
        <f t="shared" si="20"/>
        <v>0</v>
      </c>
      <c r="H90" s="19">
        <f t="shared" si="21"/>
        <v>0</v>
      </c>
      <c r="I90" s="19">
        <f t="shared" si="22"/>
        <v>0</v>
      </c>
      <c r="J90" s="19">
        <f t="shared" si="23"/>
        <v>0</v>
      </c>
      <c r="K90" s="19">
        <f t="shared" si="24"/>
        <v>0</v>
      </c>
      <c r="L90" s="19">
        <f t="shared" si="25"/>
        <v>0</v>
      </c>
      <c r="N90">
        <v>0</v>
      </c>
    </row>
    <row r="91" spans="1:14" ht="12.75">
      <c r="A91">
        <f t="shared" si="7"/>
        <v>18</v>
      </c>
      <c r="B91" s="44">
        <v>0</v>
      </c>
      <c r="D91" s="19">
        <f t="shared" si="17"/>
        <v>0</v>
      </c>
      <c r="E91" s="19">
        <f t="shared" si="28"/>
        <v>0</v>
      </c>
      <c r="F91" s="19">
        <f t="shared" si="19"/>
        <v>0</v>
      </c>
      <c r="G91" s="19">
        <f t="shared" si="20"/>
        <v>0</v>
      </c>
      <c r="H91" s="19">
        <f t="shared" si="21"/>
        <v>0</v>
      </c>
      <c r="I91" s="19">
        <f t="shared" si="22"/>
        <v>0</v>
      </c>
      <c r="J91" s="19">
        <f t="shared" si="23"/>
        <v>0</v>
      </c>
      <c r="K91" s="19">
        <f t="shared" si="24"/>
        <v>0</v>
      </c>
      <c r="N91">
        <v>0</v>
      </c>
    </row>
    <row r="92" spans="1:14" ht="12.75">
      <c r="A92">
        <f t="shared" si="7"/>
        <v>19</v>
      </c>
      <c r="B92" s="44">
        <v>0</v>
      </c>
      <c r="D92" s="19">
        <f t="shared" si="17"/>
        <v>0</v>
      </c>
      <c r="E92" s="19">
        <f t="shared" si="28"/>
        <v>0</v>
      </c>
      <c r="F92" s="19">
        <f t="shared" si="19"/>
        <v>0</v>
      </c>
      <c r="G92" s="19">
        <f t="shared" si="20"/>
        <v>0</v>
      </c>
      <c r="H92" s="19">
        <f t="shared" si="21"/>
        <v>0</v>
      </c>
      <c r="I92" s="19">
        <f t="shared" si="22"/>
        <v>0</v>
      </c>
      <c r="J92" s="19">
        <f t="shared" si="23"/>
        <v>0</v>
      </c>
      <c r="N92">
        <v>0</v>
      </c>
    </row>
    <row r="93" spans="1:14" ht="12.75">
      <c r="A93">
        <f t="shared" si="7"/>
        <v>20</v>
      </c>
      <c r="B93" s="44">
        <v>0</v>
      </c>
      <c r="D93" s="19">
        <f t="shared" si="17"/>
        <v>0</v>
      </c>
      <c r="E93" s="19">
        <f t="shared" si="28"/>
        <v>0</v>
      </c>
      <c r="F93" s="19">
        <f t="shared" si="19"/>
        <v>0</v>
      </c>
      <c r="G93" s="19">
        <f t="shared" si="20"/>
        <v>0</v>
      </c>
      <c r="H93" s="19">
        <f t="shared" si="21"/>
        <v>0</v>
      </c>
      <c r="I93" s="19">
        <f t="shared" si="22"/>
        <v>0</v>
      </c>
      <c r="N93">
        <v>0</v>
      </c>
    </row>
    <row r="94" spans="1:14" ht="12.75">
      <c r="A94">
        <f t="shared" si="7"/>
        <v>21</v>
      </c>
      <c r="B94" s="44">
        <v>0</v>
      </c>
      <c r="D94" s="19">
        <f t="shared" si="17"/>
        <v>0</v>
      </c>
      <c r="E94" s="19">
        <f t="shared" si="28"/>
        <v>0</v>
      </c>
      <c r="F94" s="19">
        <f t="shared" si="19"/>
        <v>0</v>
      </c>
      <c r="G94" s="19">
        <f t="shared" si="20"/>
        <v>0</v>
      </c>
      <c r="H94" s="19">
        <f t="shared" si="21"/>
        <v>0</v>
      </c>
      <c r="N94">
        <v>0</v>
      </c>
    </row>
    <row r="95" spans="1:14" ht="12.75">
      <c r="A95">
        <f t="shared" si="7"/>
        <v>22</v>
      </c>
      <c r="B95" s="44">
        <v>0</v>
      </c>
      <c r="D95" s="19">
        <f t="shared" si="17"/>
        <v>0</v>
      </c>
      <c r="E95" s="19">
        <f t="shared" si="28"/>
        <v>0</v>
      </c>
      <c r="F95" s="19">
        <f t="shared" si="19"/>
        <v>0</v>
      </c>
      <c r="G95" s="19">
        <f t="shared" si="20"/>
        <v>0</v>
      </c>
      <c r="N95">
        <v>0</v>
      </c>
    </row>
    <row r="96" spans="1:14" ht="12.75">
      <c r="A96">
        <f t="shared" si="7"/>
        <v>23</v>
      </c>
      <c r="B96" s="44">
        <v>0</v>
      </c>
      <c r="D96" s="19">
        <f t="shared" si="17"/>
        <v>0</v>
      </c>
      <c r="E96" s="19">
        <f t="shared" si="28"/>
        <v>0</v>
      </c>
      <c r="F96" s="19">
        <f t="shared" si="19"/>
        <v>0</v>
      </c>
      <c r="N96">
        <v>0</v>
      </c>
    </row>
    <row r="97" spans="1:14" ht="12.75">
      <c r="A97">
        <f t="shared" si="7"/>
        <v>24</v>
      </c>
      <c r="B97" s="44">
        <v>0</v>
      </c>
      <c r="D97" s="19">
        <f t="shared" si="17"/>
        <v>0</v>
      </c>
      <c r="E97" s="19">
        <f t="shared" si="28"/>
        <v>0</v>
      </c>
      <c r="F97"/>
      <c r="N97">
        <v>0</v>
      </c>
    </row>
    <row r="98" spans="1:14" ht="12.75">
      <c r="A98">
        <f t="shared" si="7"/>
        <v>25</v>
      </c>
      <c r="B98" s="44">
        <v>0</v>
      </c>
      <c r="D98" s="19">
        <f t="shared" si="17"/>
        <v>0</v>
      </c>
      <c r="F98"/>
      <c r="N98">
        <v>0</v>
      </c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brth0012</dc:creator>
  <cp:keywords/>
  <dc:description/>
  <cp:lastModifiedBy>Prof. J. Walter</cp:lastModifiedBy>
  <dcterms:created xsi:type="dcterms:W3CDTF">2000-07-13T12:46:52Z</dcterms:created>
  <dcterms:modified xsi:type="dcterms:W3CDTF">2008-01-31T19:47:14Z</dcterms:modified>
  <cp:category/>
  <cp:version/>
  <cp:contentType/>
  <cp:contentStatus/>
</cp:coreProperties>
</file>